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2021-2023" sheetId="1" r:id="rId1"/>
  </sheets>
  <definedNames/>
  <calcPr fullCalcOnLoad="1"/>
</workbook>
</file>

<file path=xl/sharedStrings.xml><?xml version="1.0" encoding="utf-8"?>
<sst xmlns="http://schemas.openxmlformats.org/spreadsheetml/2006/main" count="408" uniqueCount="274">
  <si>
    <t>Наименование дохода</t>
  </si>
  <si>
    <t>НАЛОГОВЫЕ И НЕНАЛОГОВЫЕ ДОХОДЫ</t>
  </si>
  <si>
    <t>000</t>
  </si>
  <si>
    <t xml:space="preserve"> 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</si>
  <si>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</si>
  <si>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</si>
  <si>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</si>
  <si>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НАЛОГИ НА СОВОКУПНЫЙ ДОХОД</t>
  </si>
  <si>
    <t>Единый сельскохозяйственный налог</t>
  </si>
  <si>
    <t xml:space="preserve"> 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</si>
  <si>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</si>
  <si>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</si>
  <si>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</si>
  <si>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</si>
  <si>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</si>
  <si>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</si>
  <si>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</si>
  <si>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</si>
  <si>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</si>
  <si>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</si>
  <si>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</si>
  <si>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</si>
  <si>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муниципальеных районов на реализацию государственных полномочий по созданию и организации деятельности комиссий по делам несовершеннолетних и защите их прав</t>
  </si>
  <si>
    <t>Субвенции местным бюджетам на осуществление отдельных государственных полномочий Тверской области в сфере осуществления дорожной деятельности</t>
  </si>
  <si>
    <t>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</si>
  <si>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БЕЗВОЗМЕЗДНЫЕ ПОСТУПЛЕНИЯ</t>
  </si>
  <si>
    <t>по группам, подгруппам, статьям, подстатьям и элементам доходов классификации доходов</t>
  </si>
  <si>
    <t>ВСЕГО ДОХОДОВ:</t>
  </si>
  <si>
    <t>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</si>
  <si>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Плата за выбросы загрязняющих веществ в атмосферный воздух стационарными объектами</t>
  </si>
  <si>
    <t>Доходы от оказания платных услуг (работ)</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</si>
  <si>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</si>
  <si>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Прогнозируемые доходы местного бюджета</t>
  </si>
  <si>
    <t xml:space="preserve">Код бюджетной классификации Российской Федерации </t>
  </si>
  <si>
    <t>2</t>
  </si>
  <si>
    <t>1 00 00000 00 0000 000</t>
  </si>
  <si>
    <t>1 01 00000 00 0000 000</t>
  </si>
  <si>
    <t>1 01 02000 01 0000 110</t>
  </si>
  <si>
    <t>1 01 02010 01 0000 110</t>
  </si>
  <si>
    <t>1 01 02020 01 0000 110</t>
  </si>
  <si>
    <t>1 01 02030 01 0000 110</t>
  </si>
  <si>
    <t>1 01 02040 01 0000 110</t>
  </si>
  <si>
    <t>1 03 02000 01 0000 110</t>
  </si>
  <si>
    <t>2 02 00000 00 0000 000</t>
  </si>
  <si>
    <t>2 00 00000 00 0000 000</t>
  </si>
  <si>
    <t>1 05 00000 00 0000 000</t>
  </si>
  <si>
    <t>1 05 03000 00 0000 110</t>
  </si>
  <si>
    <t>1 05 03010 01 0000 110</t>
  </si>
  <si>
    <t>1 05 04000 02 0000 110</t>
  </si>
  <si>
    <t>1 08 00000 00 0000 000</t>
  </si>
  <si>
    <t>1 08 03000 01 0000 110</t>
  </si>
  <si>
    <t>1 08 03010 01 0000 110</t>
  </si>
  <si>
    <t>1 11 00000 00 0000 000</t>
  </si>
  <si>
    <t>1 11 05000 00 0000 120</t>
  </si>
  <si>
    <t>1 12 00000 00 0000 000</t>
  </si>
  <si>
    <t>1 12 01000 01 0000 120</t>
  </si>
  <si>
    <t>1 12 01010 01 0000 120</t>
  </si>
  <si>
    <t>1 12 01030 01 0000 120</t>
  </si>
  <si>
    <t>1 12 01040 01 0000 120</t>
  </si>
  <si>
    <t>1 13 00000 00 0000 000</t>
  </si>
  <si>
    <t>1 13 01000 00 0000 130</t>
  </si>
  <si>
    <t>1 14 00000 00 0000 000</t>
  </si>
  <si>
    <t>1 14 02000 00 0000 410</t>
  </si>
  <si>
    <t>1 14 02053 05 0000 410</t>
  </si>
  <si>
    <t>1 14 06000 00 0000 430</t>
  </si>
  <si>
    <t>1 16 00000 00 0000 000</t>
  </si>
  <si>
    <t>1 03 00000 00 0000 000</t>
  </si>
  <si>
    <t>Плата за сбросы загрязняющих веществ в водные объекты</t>
  </si>
  <si>
    <t>4</t>
  </si>
  <si>
    <t>5</t>
  </si>
  <si>
    <t>Сумма, тыс.руб.</t>
  </si>
  <si>
    <t>Дотации бюджетам бюджетной системы Российской Федерации</t>
  </si>
  <si>
    <t>Субвенции бюджетам бюджетной системы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</si>
  <si>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</si>
  <si>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</si>
  <si>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</si>
  <si>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</si>
  <si>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</si>
  <si>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Субсидии бюджетам на организацию отдыха детей в каникулярное время</t>
  </si>
  <si>
    <t>Субсидии бюджетам на повышение заработной платы педагогическим работникам муниципальных организаций дополнительного образования</t>
  </si>
  <si>
    <t>Субсидии бюджетам на повышение заработной платы работникам муниципальных учреждений культуры Тверской области</t>
  </si>
  <si>
    <t>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 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</si>
  <si>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Субсидии бюджетам на капитальный ремонт и ремонт улично-дорожной сети</t>
  </si>
  <si>
    <t>Субсидии бюджетам на поддержку редакций районных и городских газет</t>
  </si>
  <si>
    <t>Субсидии бюджетам на организацию транспортного обслуживания населения на муниципальных маршрутах регулярных перевозок по регулируемым тарифам</t>
  </si>
  <si>
    <t>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сбору (в том числе раздельному сбору), транспортированию, обработке, утилизации, обезвреживанию, захоронению твердых коммунальных отходов</t>
  </si>
  <si>
    <t>2 02 10000 00 0000 150</t>
  </si>
  <si>
    <t>2 02 20000 00 0000 150</t>
  </si>
  <si>
    <t>2 02 30000 00 0000 150</t>
  </si>
  <si>
    <t>2 02 39999 05 2192 150</t>
  </si>
  <si>
    <t>2 07 00000 00 0000 000</t>
  </si>
  <si>
    <t xml:space="preserve">Плата за размещение отходов производства и потребления
</t>
  </si>
  <si>
    <t>2 02 39999 05 2151 150</t>
  </si>
  <si>
    <t>2022 год</t>
  </si>
  <si>
    <t>1 16 01053 01 0000 140</t>
  </si>
  <si>
    <t>1 16 01063 01 0000 140</t>
  </si>
  <si>
    <t xml:space="preserve">1 16 01073 01 0000 140
</t>
  </si>
  <si>
    <t>1 16 01153 01 0000 140</t>
  </si>
  <si>
    <t>1 16 01173 01 0000 140</t>
  </si>
  <si>
    <t>1 16 01193 01 0000 140</t>
  </si>
  <si>
    <t>1 16 01203 01 0000 140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</si>
  <si>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</si>
  <si>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</si>
  <si>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</si>
  <si>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</si>
  <si>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</si>
  <si>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Субсидии бюджетам на организацию участия детей и подростков в социально значимых региональных проектах</t>
  </si>
  <si>
    <t>Субсидии бюджетам на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</si>
  <si>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</si>
  <si>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1 03 02231 01 0000 110</t>
  </si>
  <si>
    <t>1 03 02241 01 0000 110</t>
  </si>
  <si>
    <t>1 03 02251 01 0000 110</t>
  </si>
  <si>
    <t>1 03 02261 01 0000 110</t>
  </si>
  <si>
    <t>2023 год</t>
  </si>
  <si>
    <t>НАЛОГИ НА ИМУЩЕСТВО</t>
  </si>
  <si>
    <t>106 00000 00 0000 000</t>
  </si>
  <si>
    <t>Налог на имущество физических лиц</t>
  </si>
  <si>
    <t>106 06000 00 0000 110</t>
  </si>
  <si>
    <t>106 01000 00  0000 110</t>
  </si>
  <si>
    <t>Земельный налог</t>
  </si>
  <si>
    <t xml:space="preserve"> Налог, взимаемый в связи с применением патентной системы налогообложения, зачисляемый в бюджеты муниципальных округов</t>
  </si>
  <si>
    <t>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</si>
  <si>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</si>
  <si>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1 06 01020 14 0000 110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</si>
  <si>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</si>
  <si>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</si>
  <si>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1 06 06032 14 0000 110</t>
  </si>
  <si>
    <t>1 06 06042 14 0000 110</t>
  </si>
  <si>
    <t>1 13 01994 14 0000 130</t>
  </si>
  <si>
    <t>Прочие доходы от оказания платных услуг (работ) получателями средств бюджетов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</si>
  <si>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</si>
  <si>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1 11 05012 14 0000 120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</si>
  <si>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</si>
  <si>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1 11 05024 14 0000 120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</si>
  <si>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</si>
  <si>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1 11 05034 14 0000 120</t>
  </si>
  <si>
    <t>1 11 05074 14 0000 120</t>
  </si>
  <si>
    <t>Доходы от сдачи в аренду имущества, составляющего казну муниципальных округов (за исключением земельных участков)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</si>
  <si>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</si>
  <si>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1 11 09044 14 0000 120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</si>
  <si>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</si>
  <si>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1 14 06012 14 0000 430</t>
  </si>
  <si>
    <t>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</si>
  <si>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</si>
  <si>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</si>
  <si>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</si>
  <si>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</si>
  <si>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</si>
  <si>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1 16 07090 14 0000 140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</si>
  <si>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</si>
  <si>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</si>
  <si>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</si>
  <si>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1 16 01143 01 0000 140</t>
  </si>
  <si>
    <t>101 02080 01 0000 110</t>
  </si>
  <si>
    <t>2 02 15002 14 0000 150</t>
  </si>
  <si>
    <t>2 02 15001 14 0000 150</t>
  </si>
  <si>
    <t>Дотации бюджетам муниципальных округов на выравнивание бюджетной обеспеченности из бюджета субъекта Российской Федерации</t>
  </si>
  <si>
    <t>2 02 29999 14 2049 150</t>
  </si>
  <si>
    <t>2 02 29999 14 2093 150</t>
  </si>
  <si>
    <t>202 25304 14 0000 150</t>
  </si>
  <si>
    <t>2 02 29999 14 2207 150</t>
  </si>
  <si>
    <t>2 02 29999 14 2071 150</t>
  </si>
  <si>
    <t>2 02 29999 14 2203 150</t>
  </si>
  <si>
    <t>2 02 29999 14 2064 150</t>
  </si>
  <si>
    <t>2 02 20216 14 2224 150</t>
  </si>
  <si>
    <t>2 02 20216 14 2125 150</t>
  </si>
  <si>
    <t>2 02 20216 14 2227 150</t>
  </si>
  <si>
    <t>2 02 39999 14 2070 150</t>
  </si>
  <si>
    <t>2 02 29999 14 2208 150</t>
  </si>
  <si>
    <t>2 02 39999 14 2015 150</t>
  </si>
  <si>
    <t>2 02 30029 14 0000 150</t>
  </si>
  <si>
    <t>2 02 39999 14 2174 150</t>
  </si>
  <si>
    <t>2 02 39999 14 2114 150</t>
  </si>
  <si>
    <t>2 02 35930 14 0000 150</t>
  </si>
  <si>
    <t>2 02 35082 14 0000 150</t>
  </si>
  <si>
    <t>2 02 35118 14 0000 150</t>
  </si>
  <si>
    <t>2 02 35120 14 0000 150</t>
  </si>
  <si>
    <t>2 02 35303 14 0000 150</t>
  </si>
  <si>
    <t>202 35469 14 0000 150</t>
  </si>
  <si>
    <t>2 02 25497 14 0000 150</t>
  </si>
  <si>
    <t>2 02 39999 14 2217 150</t>
  </si>
  <si>
    <t>2 07 04020 14 0000 150</t>
  </si>
  <si>
    <t>2 07 04000 14 0000 150</t>
  </si>
  <si>
    <t>2 02 29999 14 0000 150</t>
  </si>
  <si>
    <t>2 02 39999 14 0000 150</t>
  </si>
  <si>
    <t>Прочие субвенции бюджетам муниципальных округов</t>
  </si>
  <si>
    <t>2 02 39999 14 2016 150</t>
  </si>
  <si>
    <t>2 02 39999 14 2153 150</t>
  </si>
  <si>
    <t>2 02 20216 14 0000 150</t>
  </si>
  <si>
    <t>Субсидии бюджетам муниципальных округов на реализацию мероприятий по обеспечению жильем молодых семей</t>
  </si>
  <si>
    <t>Дотации бюджетам муниципальных округов на поддержку мер по обеспечению сбалансированности бюджетов</t>
  </si>
  <si>
    <t>117 15000 00 0000 150</t>
  </si>
  <si>
    <t>105 01000 00 0000 110</t>
  </si>
  <si>
    <t>Налог, взимаемый в связи с применением упрощенной  системы налогообложения</t>
  </si>
  <si>
    <t>105 01010 01 0000 110</t>
  </si>
  <si>
    <t>000 105 01020 01 0000 110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</si>
  <si>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</si>
  <si>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</si>
  <si>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2 07 04050 14 0000 150</t>
  </si>
  <si>
    <t>202 25555 14 0000 150</t>
  </si>
  <si>
    <t>Субвенции бюджетам муниципальных районов на проведение Всероссийской переписи населения 2021 года</t>
  </si>
  <si>
    <t>1 05 02010 02 10000 110</t>
  </si>
  <si>
    <t>Единый налог на вмененный доход для отдельных видов деятельности</t>
  </si>
  <si>
    <t>1 05 02000 00 0000 110</t>
  </si>
  <si>
    <t>Субсидии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</si>
  <si>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</si>
  <si>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Субсидии бюджетам на укрепление материально-технической базы муниципальных дошкольных образовательных организаций</t>
  </si>
  <si>
    <t>2 02 29999 14 2222 150</t>
  </si>
  <si>
    <t>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</si>
  <si>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Субвенции бюджетам муниципальных образований на осуществление отдельных государственных полномочий по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</si>
  <si>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202 29999 14 2075 150</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</si>
  <si>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</si>
  <si>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202 49999 14 0000 150</t>
  </si>
  <si>
    <t>Прочие межбюджетные трансферты, передаваемые бюджетам муниципальных округов</t>
  </si>
  <si>
    <t>202 29999 14 2206 150</t>
  </si>
  <si>
    <t>Субсидии бюджетам на проведение капитального ремонта объектов теплоэнергетических комплексов муниципальных образований Тверской области</t>
  </si>
  <si>
    <t>Прочие субсидии бюджетам муниципальных округов, в рамках программы по поддержке местных инициатив</t>
  </si>
  <si>
    <t>202 25519 14 0000 150</t>
  </si>
  <si>
    <t>Субсидии бюджетам на государственную поддержку отрасли культуры ( в части оказания государственной поддержки лучшим работникам сельских учреждений культуры)</t>
  </si>
  <si>
    <t xml:space="preserve">Субвенция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</si>
  <si>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</si>
  <si>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116 1105001 0000 140</t>
  </si>
  <si>
    <t>бюджетов Российской Федерации на 2022 год и  на плановый период 2023 и 2024 годов</t>
  </si>
  <si>
    <t>2024 год</t>
  </si>
  <si>
    <t xml:space="preserve">1 16 01103 01 0000 140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</si>
  <si>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</si>
  <si>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</si>
  <si>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</si>
  <si>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</si>
  <si>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</si>
  <si>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1 16 10129 01 0000 140</t>
  </si>
  <si>
    <t>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</si>
  <si>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</si>
  <si>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117 15020 14 0000 150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</si>
  <si>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</si>
  <si>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</si>
  <si>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</si>
  <si>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</si>
  <si>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Инициативные платежи, зачисляемые в бюджеты муниципальных округов
</t>
  </si>
  <si>
    <t xml:space="preserve">Субсидии бюджетам муниципальных округов на реализацию программ формирования современной городской среды
</t>
  </si>
  <si>
    <t xml:space="preserve">Прочие субсидии бюджетам муниципальных округов
</t>
  </si>
  <si>
    <t xml:space="preserve">Прочие безвозмездные поступления в бюджеты муниципальных округов
</t>
  </si>
  <si>
    <t>ПРОЧИЕ НЕНАЛОГОВЫЕ ДОХОДЫ</t>
  </si>
  <si>
    <t>117 00000 00 0000 000</t>
  </si>
  <si>
    <t>202 25497 14 0000 150</t>
  </si>
  <si>
    <t>Субсидии бюджетам на реализацию мероприятий по обеспечению жильем молодых семей</t>
  </si>
  <si>
    <t>202 29999 14 9004 150</t>
  </si>
  <si>
    <t>2 02 29999 14 2062 150</t>
  </si>
  <si>
    <t>Субсидии бюджетам на развитие материально-технической базы редакций районных и городских газет</t>
  </si>
  <si>
    <t>202 25299 14 0000 150</t>
  </si>
  <si>
    <t xml:space="preserve">Субсидии местным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2019-2024годы"
</t>
  </si>
  <si>
    <t>2 02 29999 14 9002 150</t>
  </si>
  <si>
    <t>2 02 29999 14 9003 150</t>
  </si>
  <si>
    <t>202 49999 14 8000 150</t>
  </si>
  <si>
    <t>Прочие межбюджетные трансферты, передаваемые бюджетам на реализацию образовательных проектов в рамках поддержки школьных инициатив Тверской области</t>
  </si>
  <si>
    <t>Субсидии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</si>
  <si>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 xml:space="preserve">Прочие безвозмездные поступления в бюджеты муниципальных округов   </t>
  </si>
  <si>
    <t xml:space="preserve">Поступления от денежных пожертвований, предоставляемых физическими лицами получателям средств бюджетов муниципальных округов 
</t>
  </si>
  <si>
    <t xml:space="preserve">Прочий межбюджетный трансферт, передаваемый бюджетам муниципальных округов по обращениям, поступающим к депутатам Законодательного Собрания Тверской области </t>
  </si>
  <si>
    <t>202 25255 14 0000 150</t>
  </si>
  <si>
    <t>202 49999 14 2164 150</t>
  </si>
  <si>
    <t>Прочие межбюджетные трансферты, передаваемые бюджетам муниципальных округов на приобретение и установку детских игровых комплексов</t>
  </si>
  <si>
    <t>202 19999 14 2233 150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</si>
  <si>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</si>
  <si>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продажи земельных участков, находящихся в государственной и муниципальной собственности</t>
  </si>
  <si>
    <t>Инициативные платежи</t>
  </si>
  <si>
    <t>Субсидии бюджетам бюджетной системы Российской Федерации (межбюджетные субсидии)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</si>
  <si>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</si>
  <si>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</si>
  <si>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</si>
  <si>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</si>
  <si>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</si>
  <si>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 муниципальных и городских округов</t>
  </si>
  <si>
    <t>Субвенции бюджетам муниципальных округов на государственную регистрацию актов гражданского состояния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</si>
</sst>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FC19]d\ mmmm\ yyyy\ &quot;г.&quot;"/>
    <numFmt numFmtId="180" formatCode="#,##0_р_."/>
    <numFmt numFmtId="181" formatCode="0.0"/>
    <numFmt numFmtId="182" formatCode="000000"/>
  </numFmts>
  <fonts count="30">
    <font>
      <sz val="10"/>
      <name val="Arial Cyr"/>
      <family val="0"/>
    </font>
    <font>
      <sz val="11"/>
      <color indexed="8"/>
      <name val="Calibri"/>
      <family val="2"/>
    </font>
    <font>
      <b/>
      <sz val="14"/>
      <name val="Times New Roman"/>
      <family val="1"/>
    </font>
    <font>
      <b/>
      <i/>
      <sz val="12"/>
      <name val="Times New Roman"/>
      <family val="1"/>
    </font>
    <font>
      <b/>
      <sz val="12"/>
      <name val="Times New Roman"/>
      <family val="1"/>
    </font>
    <font>
      <sz val="14"/>
      <name val="Times New Roman"/>
      <family val="1"/>
    </font>
    <font>
      <sz val="12"/>
      <name val="Times New Roman"/>
      <family val="1"/>
    </font>
    <font>
      <sz val="14"/>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i/>
      <sz val="18"/>
      <color indexed="8"/>
      <name val="Times New Roman"/>
      <family val="0"/>
    </font>
  </fonts>
  <fills count="27">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1" applyNumberFormat="0" applyAlignment="0" applyProtection="0"/>
    <xf numFmtId="0" fontId="11" fillId="21" borderId="2" applyNumberFormat="0" applyAlignment="0" applyProtection="0"/>
    <xf numFmtId="0" fontId="12" fillId="21" borderId="1" applyNumberFormat="0" applyAlignment="0" applyProtection="0"/>
    <xf numFmtId="0" fontId="1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2" borderId="7" applyNumberFormat="0" applyAlignment="0" applyProtection="0"/>
    <xf numFmtId="0" fontId="19" fillId="0" borderId="0" applyNumberFormat="0" applyFill="0" applyBorder="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1" fillId="2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6" fillId="5" borderId="0" applyNumberFormat="0" applyBorder="0" applyAlignment="0" applyProtection="0"/>
  </cellStyleXfs>
  <cellXfs count="121">
    <xf numFmtId="0" fontId="0" fillId="2" borderId="0" xfId="0" applyFont="1" applyFill="1" applyAlignment="1">
      <alignment/>
    </xf>
    <xf numFmtId="0" fontId="2" fillId="2" borderId="0" xfId="0" applyFont="1" applyFill="1" applyAlignment="1">
      <alignment horizontal="center"/>
    </xf>
    <xf numFmtId="0" fontId="3" fillId="2" borderId="0" xfId="0" applyFont="1" applyFill="1" applyAlignment="1">
      <alignment/>
    </xf>
    <xf numFmtId="0" fontId="5" fillId="2" borderId="0" xfId="0" applyFont="1" applyFill="1" applyAlignment="1">
      <alignment/>
    </xf>
    <xf numFmtId="0" fontId="5" fillId="2" borderId="0" xfId="0" applyFont="1" applyFill="1" applyAlignment="1">
      <alignment horizontal="center"/>
    </xf>
    <xf numFmtId="49" fontId="5" fillId="2" borderId="10" xfId="0" applyNumberFormat="1" applyFont="1" applyFill="1" applyBorder="1" applyAlignment="1">
      <alignment horizontal="center" vertical="top" wrapText="1"/>
    </xf>
    <xf numFmtId="3" fontId="5" fillId="2" borderId="11" xfId="0" applyNumberFormat="1" applyFont="1" applyFill="1" applyBorder="1" applyAlignment="1">
      <alignment horizontal="center" vertical="top" shrinkToFit="1"/>
    </xf>
    <xf numFmtId="49" fontId="2" fillId="2" borderId="12" xfId="0" applyNumberFormat="1" applyFont="1" applyFill="1" applyBorder="1" applyAlignment="1">
      <alignment/>
    </xf>
    <xf numFmtId="49" fontId="2" fillId="2" borderId="10" xfId="0" applyNumberFormat="1" applyFont="1" applyFill="1" applyBorder="1" applyAlignment="1">
      <alignment/>
    </xf>
    <xf numFmtId="49" fontId="2" fillId="2" borderId="12" xfId="0" applyNumberFormat="1" applyFont="1" applyFill="1" applyBorder="1" applyAlignment="1">
      <alignment/>
    </xf>
    <xf numFmtId="49" fontId="5" fillId="2" borderId="12" xfId="0" applyNumberFormat="1" applyFont="1" applyFill="1" applyBorder="1" applyAlignment="1">
      <alignment/>
    </xf>
    <xf numFmtId="49" fontId="5" fillId="2" borderId="10"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wrapText="1"/>
    </xf>
    <xf numFmtId="0" fontId="2" fillId="2" borderId="0" xfId="0" applyFont="1" applyFill="1" applyAlignment="1">
      <alignment horizontal="center" wrapText="1"/>
    </xf>
    <xf numFmtId="49" fontId="5" fillId="2" borderId="12" xfId="0" applyNumberFormat="1" applyFont="1" applyFill="1" applyBorder="1" applyAlignment="1">
      <alignment vertical="center"/>
    </xf>
    <xf numFmtId="49" fontId="5" fillId="2" borderId="10" xfId="0" applyNumberFormat="1" applyFont="1" applyFill="1" applyBorder="1" applyAlignment="1">
      <alignment vertical="center"/>
    </xf>
    <xf numFmtId="177" fontId="2" fillId="2" borderId="11" xfId="0" applyNumberFormat="1" applyFont="1" applyFill="1" applyBorder="1" applyAlignment="1">
      <alignment horizontal="right" vertical="top" shrinkToFit="1"/>
    </xf>
    <xf numFmtId="177" fontId="5" fillId="0" borderId="11" xfId="0" applyNumberFormat="1" applyFont="1" applyFill="1" applyBorder="1" applyAlignment="1">
      <alignment horizontal="right" vertical="top" shrinkToFit="1"/>
    </xf>
    <xf numFmtId="177" fontId="5" fillId="0" borderId="10" xfId="0" applyNumberFormat="1" applyFont="1" applyFill="1" applyBorder="1" applyAlignment="1">
      <alignment horizontal="right" vertical="top" wrapText="1"/>
    </xf>
    <xf numFmtId="177" fontId="2" fillId="2" borderId="11" xfId="0" applyNumberFormat="1" applyFont="1" applyFill="1" applyBorder="1" applyAlignment="1">
      <alignment horizontal="right"/>
    </xf>
    <xf numFmtId="0" fontId="6" fillId="25" borderId="0" xfId="0" applyFont="1" applyFill="1" applyAlignment="1">
      <alignment/>
    </xf>
    <xf numFmtId="0" fontId="3" fillId="25" borderId="0" xfId="0" applyFont="1" applyFill="1" applyAlignment="1">
      <alignment/>
    </xf>
    <xf numFmtId="49" fontId="2" fillId="26" borderId="12" xfId="0" applyNumberFormat="1" applyFont="1" applyFill="1" applyBorder="1" applyAlignment="1">
      <alignment/>
    </xf>
    <xf numFmtId="49" fontId="2" fillId="26" borderId="10" xfId="0" applyNumberFormat="1" applyFont="1" applyFill="1" applyBorder="1" applyAlignment="1">
      <alignment/>
    </xf>
    <xf numFmtId="177" fontId="2" fillId="26" borderId="11" xfId="0" applyNumberFormat="1" applyFont="1" applyFill="1" applyBorder="1" applyAlignment="1">
      <alignment horizontal="right" vertical="top" shrinkToFit="1"/>
    </xf>
    <xf numFmtId="49" fontId="5" fillId="26" borderId="12" xfId="0" applyNumberFormat="1" applyFont="1" applyFill="1" applyBorder="1" applyAlignment="1">
      <alignment/>
    </xf>
    <xf numFmtId="49" fontId="5" fillId="26" borderId="10" xfId="0" applyNumberFormat="1" applyFont="1" applyFill="1" applyBorder="1" applyAlignment="1">
      <alignment/>
    </xf>
    <xf numFmtId="177" fontId="5" fillId="26" borderId="11" xfId="0" applyNumberFormat="1" applyFont="1" applyFill="1" applyBorder="1" applyAlignment="1">
      <alignment horizontal="right" vertical="top" shrinkToFit="1"/>
    </xf>
    <xf numFmtId="177" fontId="5" fillId="26" borderId="10" xfId="0" applyNumberFormat="1" applyFont="1" applyFill="1" applyBorder="1" applyAlignment="1">
      <alignment horizontal="right" vertical="top" wrapText="1"/>
    </xf>
    <xf numFmtId="177" fontId="2" fillId="26" borderId="10" xfId="0" applyNumberFormat="1" applyFont="1" applyFill="1" applyBorder="1" applyAlignment="1">
      <alignment horizontal="right" vertical="top" wrapText="1"/>
    </xf>
    <xf numFmtId="0" fontId="27" fillId="26" borderId="0" xfId="0" applyFont="1" applyFill="1" applyAlignment="1">
      <alignment/>
    </xf>
    <xf numFmtId="49" fontId="5" fillId="26" borderId="12" xfId="0" applyNumberFormat="1" applyFont="1" applyFill="1" applyBorder="1" applyAlignment="1">
      <alignment horizontal="left"/>
    </xf>
    <xf numFmtId="49" fontId="5" fillId="26" borderId="10" xfId="0" applyNumberFormat="1" applyFont="1" applyFill="1" applyBorder="1" applyAlignment="1">
      <alignment horizontal="left"/>
    </xf>
    <xf numFmtId="49" fontId="5" fillId="26" borderId="10" xfId="0" applyNumberFormat="1" applyFont="1" applyFill="1" applyBorder="1" applyAlignment="1">
      <alignment wrapText="1"/>
    </xf>
    <xf numFmtId="0" fontId="28" fillId="26" borderId="10" xfId="0" applyFont="1" applyFill="1" applyBorder="1" applyAlignment="1">
      <alignment horizontal="left" wrapText="1"/>
    </xf>
    <xf numFmtId="49" fontId="2" fillId="26" borderId="12" xfId="0" applyNumberFormat="1" applyFont="1" applyFill="1" applyBorder="1" applyAlignment="1">
      <alignment/>
    </xf>
    <xf numFmtId="0" fontId="27" fillId="26" borderId="10" xfId="0" applyFont="1" applyFill="1" applyBorder="1" applyAlignment="1">
      <alignment horizontal="left" wrapText="1"/>
    </xf>
    <xf numFmtId="49" fontId="5" fillId="26" borderId="12" xfId="0" applyNumberFormat="1" applyFont="1" applyFill="1" applyBorder="1" applyAlignment="1">
      <alignment horizontal="center" vertical="center"/>
    </xf>
    <xf numFmtId="0" fontId="27" fillId="26" borderId="10" xfId="0" applyFont="1" applyFill="1" applyBorder="1" applyAlignment="1">
      <alignment horizontal="center" vertical="center" wrapText="1"/>
    </xf>
    <xf numFmtId="49" fontId="2" fillId="26" borderId="12" xfId="0" applyNumberFormat="1" applyFont="1" applyFill="1" applyBorder="1" applyAlignment="1">
      <alignment horizontal="center" vertical="center"/>
    </xf>
    <xf numFmtId="49" fontId="28" fillId="26" borderId="10" xfId="0" applyNumberFormat="1" applyFont="1" applyFill="1" applyBorder="1" applyAlignment="1">
      <alignment horizontal="left" vertical="center" wrapText="1"/>
    </xf>
    <xf numFmtId="49" fontId="5" fillId="26" borderId="12" xfId="0" applyNumberFormat="1" applyFont="1" applyFill="1" applyBorder="1" applyAlignment="1">
      <alignment/>
    </xf>
    <xf numFmtId="0" fontId="27" fillId="26" borderId="10" xfId="0" applyNumberFormat="1" applyFont="1" applyFill="1" applyBorder="1" applyAlignment="1">
      <alignment horizontal="left" wrapText="1"/>
    </xf>
    <xf numFmtId="49" fontId="5" fillId="26" borderId="13" xfId="0" applyNumberFormat="1" applyFont="1" applyFill="1" applyBorder="1" applyAlignment="1">
      <alignment/>
    </xf>
    <xf numFmtId="49" fontId="5" fillId="26" borderId="14" xfId="0" applyNumberFormat="1" applyFont="1" applyFill="1" applyBorder="1" applyAlignment="1">
      <alignment/>
    </xf>
    <xf numFmtId="181" fontId="5" fillId="26" borderId="11" xfId="0" applyNumberFormat="1" applyFont="1" applyFill="1" applyBorder="1" applyAlignment="1">
      <alignment horizontal="right" vertical="top" shrinkToFit="1"/>
    </xf>
    <xf numFmtId="177" fontId="2" fillId="26" borderId="10" xfId="0" applyNumberFormat="1" applyFont="1" applyFill="1" applyBorder="1" applyAlignment="1">
      <alignment horizontal="right" vertical="top" shrinkToFit="1"/>
    </xf>
    <xf numFmtId="49" fontId="5" fillId="26" borderId="12" xfId="0" applyNumberFormat="1" applyFont="1" applyFill="1" applyBorder="1" applyAlignment="1">
      <alignment horizontal="left" wrapText="1"/>
    </xf>
    <xf numFmtId="49" fontId="5" fillId="26" borderId="10" xfId="0" applyNumberFormat="1" applyFont="1" applyFill="1" applyBorder="1" applyAlignment="1">
      <alignment horizontal="left" wrapText="1"/>
    </xf>
    <xf numFmtId="0" fontId="5" fillId="26" borderId="12" xfId="0" applyFont="1" applyFill="1" applyBorder="1" applyAlignment="1">
      <alignment horizontal="left" wrapText="1"/>
    </xf>
    <xf numFmtId="0" fontId="5" fillId="26" borderId="10" xfId="0" applyFont="1" applyFill="1" applyBorder="1" applyAlignment="1">
      <alignment horizontal="left" wrapText="1"/>
    </xf>
    <xf numFmtId="182" fontId="2" fillId="26" borderId="12" xfId="0" applyNumberFormat="1" applyFont="1" applyFill="1" applyBorder="1" applyAlignment="1">
      <alignment horizontal="left" wrapText="1"/>
    </xf>
    <xf numFmtId="0" fontId="8" fillId="2" borderId="10" xfId="0" applyFont="1" applyFill="1" applyBorder="1" applyAlignment="1">
      <alignment horizontal="left" wrapText="1"/>
    </xf>
    <xf numFmtId="0" fontId="5" fillId="26" borderId="12" xfId="0" applyNumberFormat="1" applyFont="1" applyFill="1" applyBorder="1" applyAlignment="1">
      <alignment horizontal="left" wrapText="1"/>
    </xf>
    <xf numFmtId="0" fontId="5" fillId="26" borderId="10" xfId="0" applyNumberFormat="1" applyFont="1" applyFill="1" applyBorder="1" applyAlignment="1">
      <alignment horizontal="left" wrapText="1"/>
    </xf>
    <xf numFmtId="0" fontId="5" fillId="26" borderId="12" xfId="0" applyNumberFormat="1" applyFont="1" applyFill="1" applyBorder="1" applyAlignment="1">
      <alignment horizontal="left" vertical="top" wrapText="1"/>
    </xf>
    <xf numFmtId="0" fontId="5" fillId="26" borderId="10" xfId="0" applyNumberFormat="1" applyFont="1" applyFill="1" applyBorder="1" applyAlignment="1">
      <alignment horizontal="left" vertical="top" wrapText="1"/>
    </xf>
    <xf numFmtId="49" fontId="2" fillId="26" borderId="12" xfId="0" applyNumberFormat="1" applyFont="1" applyFill="1" applyBorder="1" applyAlignment="1">
      <alignment horizontal="left" vertical="top" wrapText="1"/>
    </xf>
    <xf numFmtId="49" fontId="2" fillId="26" borderId="10" xfId="0" applyNumberFormat="1" applyFont="1" applyFill="1" applyBorder="1" applyAlignment="1">
      <alignment horizontal="left" vertical="top" wrapText="1"/>
    </xf>
    <xf numFmtId="0" fontId="2" fillId="26" borderId="12" xfId="0" applyNumberFormat="1" applyFont="1" applyFill="1" applyBorder="1" applyAlignment="1">
      <alignment horizontal="left" wrapText="1"/>
    </xf>
    <xf numFmtId="49" fontId="2" fillId="26" borderId="10" xfId="0" applyNumberFormat="1" applyFont="1" applyFill="1" applyBorder="1" applyAlignment="1">
      <alignment horizontal="left" wrapText="1"/>
    </xf>
    <xf numFmtId="0" fontId="0" fillId="26" borderId="10" xfId="0" applyFont="1" applyFill="1" applyBorder="1" applyAlignment="1">
      <alignment horizontal="left" wrapText="1"/>
    </xf>
    <xf numFmtId="0" fontId="5" fillId="26" borderId="12" xfId="0" applyFont="1" applyFill="1" applyBorder="1" applyAlignment="1">
      <alignment horizontal="left" vertical="top" wrapText="1"/>
    </xf>
    <xf numFmtId="0" fontId="5" fillId="26" borderId="10" xfId="0" applyFont="1" applyFill="1" applyBorder="1" applyAlignment="1">
      <alignment horizontal="left" vertical="top" wrapText="1"/>
    </xf>
    <xf numFmtId="49" fontId="5" fillId="26" borderId="12" xfId="0" applyNumberFormat="1" applyFont="1" applyFill="1" applyBorder="1" applyAlignment="1">
      <alignment horizontal="left" vertical="top" wrapText="1"/>
    </xf>
    <xf numFmtId="49" fontId="5" fillId="26" borderId="10" xfId="0" applyNumberFormat="1" applyFont="1" applyFill="1" applyBorder="1" applyAlignment="1">
      <alignment horizontal="left" vertical="top" wrapText="1"/>
    </xf>
    <xf numFmtId="0" fontId="2" fillId="2" borderId="0" xfId="0" applyFont="1" applyFill="1" applyAlignment="1">
      <alignment horizont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6" borderId="12" xfId="0" applyNumberFormat="1" applyFont="1" applyFill="1" applyBorder="1" applyAlignment="1">
      <alignment horizontal="left" wrapText="1"/>
    </xf>
    <xf numFmtId="0" fontId="5" fillId="2" borderId="12" xfId="0" applyNumberFormat="1" applyFont="1" applyFill="1" applyBorder="1" applyAlignment="1">
      <alignment horizontal="left" wrapText="1"/>
    </xf>
    <xf numFmtId="49" fontId="5" fillId="2" borderId="10" xfId="0" applyNumberFormat="1" applyFont="1" applyFill="1" applyBorder="1" applyAlignment="1">
      <alignment horizontal="left" wrapText="1"/>
    </xf>
    <xf numFmtId="0" fontId="5" fillId="2" borderId="10" xfId="0" applyNumberFormat="1" applyFont="1" applyFill="1" applyBorder="1" applyAlignment="1">
      <alignment horizontal="left" wrapText="1"/>
    </xf>
    <xf numFmtId="0" fontId="0" fillId="2" borderId="10" xfId="0" applyFont="1" applyFill="1" applyBorder="1" applyAlignment="1">
      <alignment horizontal="lef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shrinkToFit="1"/>
    </xf>
    <xf numFmtId="49" fontId="2" fillId="2" borderId="22" xfId="0" applyNumberFormat="1" applyFont="1" applyFill="1" applyBorder="1" applyAlignment="1">
      <alignment horizontal="center" vertical="center" wrapText="1" shrinkToFit="1"/>
    </xf>
    <xf numFmtId="49" fontId="2" fillId="2" borderId="20" xfId="0" applyNumberFormat="1" applyFont="1" applyFill="1" applyBorder="1" applyAlignment="1">
      <alignment horizontal="center" vertical="center" wrapText="1" shrinkToFit="1"/>
    </xf>
    <xf numFmtId="49" fontId="2" fillId="2" borderId="23" xfId="0" applyNumberFormat="1" applyFont="1" applyFill="1" applyBorder="1" applyAlignment="1">
      <alignment horizontal="center" vertical="center" wrapText="1" shrinkToFit="1"/>
    </xf>
    <xf numFmtId="49" fontId="2" fillId="2" borderId="13" xfId="0" applyNumberFormat="1" applyFont="1" applyFill="1" applyBorder="1" applyAlignment="1">
      <alignment horizontal="center" vertical="center" wrapText="1" shrinkToFit="1"/>
    </xf>
    <xf numFmtId="49" fontId="2" fillId="2" borderId="14" xfId="0" applyNumberFormat="1" applyFont="1" applyFill="1" applyBorder="1" applyAlignment="1">
      <alignment horizontal="center" vertical="center" wrapText="1" shrinkToFit="1"/>
    </xf>
    <xf numFmtId="2" fontId="5" fillId="26" borderId="12" xfId="0" applyNumberFormat="1" applyFont="1" applyFill="1" applyBorder="1" applyAlignment="1">
      <alignment horizontal="left" vertical="top" wrapText="1"/>
    </xf>
    <xf numFmtId="2" fontId="5" fillId="26" borderId="10" xfId="0" applyNumberFormat="1" applyFont="1" applyFill="1" applyBorder="1" applyAlignment="1">
      <alignment horizontal="left" vertical="top" wrapText="1"/>
    </xf>
    <xf numFmtId="0" fontId="6" fillId="2" borderId="0" xfId="0" applyFont="1" applyFill="1" applyAlignment="1">
      <alignment horizontal="right"/>
    </xf>
    <xf numFmtId="0" fontId="2" fillId="2" borderId="0" xfId="0" applyFont="1" applyFill="1" applyAlignment="1">
      <alignment horizontal="center" vertical="center"/>
    </xf>
    <xf numFmtId="49" fontId="5" fillId="2" borderId="12"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0" fontId="2" fillId="2" borderId="11" xfId="0" applyFont="1" applyFill="1" applyBorder="1" applyAlignment="1">
      <alignment horizontal="center" vertical="center" wrapText="1"/>
    </xf>
    <xf numFmtId="182" fontId="5" fillId="26" borderId="12" xfId="0" applyNumberFormat="1" applyFont="1" applyFill="1" applyBorder="1" applyAlignment="1">
      <alignment horizontal="left" wrapText="1"/>
    </xf>
    <xf numFmtId="182" fontId="5" fillId="26" borderId="10" xfId="0" applyNumberFormat="1" applyFont="1" applyFill="1" applyBorder="1" applyAlignment="1">
      <alignment horizontal="left" wrapText="1"/>
    </xf>
    <xf numFmtId="0" fontId="5" fillId="2" borderId="11" xfId="0" applyFont="1" applyFill="1" applyBorder="1" applyAlignment="1">
      <alignment horizontal="center"/>
    </xf>
    <xf numFmtId="49" fontId="2" fillId="2" borderId="12" xfId="0" applyNumberFormat="1" applyFont="1" applyFill="1" applyBorder="1" applyAlignment="1">
      <alignment horizontal="left" wrapText="1"/>
    </xf>
    <xf numFmtId="49" fontId="2" fillId="2" borderId="10" xfId="0" applyNumberFormat="1" applyFont="1" applyFill="1" applyBorder="1" applyAlignment="1">
      <alignment horizontal="left" wrapText="1"/>
    </xf>
    <xf numFmtId="0" fontId="0" fillId="26" borderId="10" xfId="0" applyFont="1" applyFill="1" applyBorder="1" applyAlignment="1">
      <alignment horizontal="left" vertical="top" wrapText="1"/>
    </xf>
    <xf numFmtId="49" fontId="5" fillId="2" borderId="12" xfId="0" applyNumberFormat="1" applyFont="1" applyFill="1" applyBorder="1" applyAlignment="1">
      <alignment horizontal="left" wrapText="1"/>
    </xf>
    <xf numFmtId="0" fontId="0" fillId="2" borderId="10" xfId="0" applyFont="1" applyFill="1" applyBorder="1" applyAlignment="1">
      <alignment horizontal="left" vertical="top" wrapText="1"/>
    </xf>
    <xf numFmtId="0" fontId="8" fillId="2" borderId="10" xfId="0" applyFont="1" applyFill="1" applyBorder="1" applyAlignment="1">
      <alignment horizontal="left" vertical="top" wrapText="1"/>
    </xf>
    <xf numFmtId="0" fontId="2" fillId="26" borderId="12" xfId="0" applyFont="1" applyFill="1" applyBorder="1" applyAlignment="1">
      <alignment horizontal="left" wrapText="1"/>
    </xf>
    <xf numFmtId="0" fontId="2" fillId="26" borderId="10" xfId="0" applyFont="1" applyFill="1" applyBorder="1" applyAlignment="1">
      <alignment horizontal="left" wrapText="1"/>
    </xf>
    <xf numFmtId="0" fontId="2" fillId="26" borderId="12" xfId="0" applyFont="1" applyFill="1" applyBorder="1" applyAlignment="1">
      <alignment vertical="top" wrapText="1"/>
    </xf>
    <xf numFmtId="0" fontId="2" fillId="26" borderId="10" xfId="0" applyFont="1" applyFill="1" applyBorder="1" applyAlignment="1">
      <alignment vertical="top" wrapText="1"/>
    </xf>
    <xf numFmtId="0" fontId="2" fillId="26" borderId="12" xfId="0" applyFont="1" applyFill="1" applyBorder="1" applyAlignment="1">
      <alignment horizontal="left" vertical="top" wrapText="1"/>
    </xf>
    <xf numFmtId="182" fontId="0" fillId="2" borderId="10" xfId="0" applyNumberFormat="1" applyFont="1" applyFill="1" applyBorder="1" applyAlignment="1">
      <alignment horizontal="left" wrapText="1"/>
    </xf>
    <xf numFmtId="49" fontId="5" fillId="26" borderId="12" xfId="0" applyNumberFormat="1" applyFont="1" applyFill="1" applyBorder="1" applyAlignment="1" applyProtection="1">
      <alignment horizontal="left" wrapText="1"/>
      <protection locked="0"/>
    </xf>
    <xf numFmtId="0" fontId="0" fillId="26" borderId="10" xfId="0" applyFont="1" applyFill="1" applyBorder="1" applyAlignment="1" applyProtection="1">
      <alignment horizontal="left" wrapText="1"/>
      <protection locked="0"/>
    </xf>
    <xf numFmtId="0" fontId="2" fillId="2" borderId="12" xfId="0" applyFont="1" applyFill="1" applyBorder="1" applyAlignment="1">
      <alignment horizontal="center"/>
    </xf>
    <xf numFmtId="0" fontId="2" fillId="2" borderId="24" xfId="0" applyFont="1" applyFill="1" applyBorder="1" applyAlignment="1">
      <alignment horizontal="center"/>
    </xf>
    <xf numFmtId="0" fontId="2" fillId="2" borderId="10" xfId="0" applyFont="1" applyFill="1" applyBorder="1" applyAlignment="1">
      <alignment horizontal="center"/>
    </xf>
    <xf numFmtId="0" fontId="7" fillId="26" borderId="10" xfId="0" applyFont="1" applyFill="1" applyBorder="1" applyAlignment="1">
      <alignment horizontal="left" wrapText="1"/>
    </xf>
    <xf numFmtId="182" fontId="5" fillId="26" borderId="12" xfId="0" applyNumberFormat="1" applyFont="1" applyFill="1" applyBorder="1" applyAlignment="1" applyProtection="1">
      <alignment horizontal="left" wrapText="1"/>
      <protection locked="0"/>
    </xf>
    <xf numFmtId="182" fontId="5" fillId="26" borderId="10" xfId="0" applyNumberFormat="1" applyFont="1" applyFill="1" applyBorder="1" applyAlignment="1" applyProtection="1">
      <alignment horizontal="left" wrapText="1"/>
      <protection locked="0"/>
    </xf>
    <xf numFmtId="182" fontId="0" fillId="26" borderId="10" xfId="0" applyNumberFormat="1" applyFont="1" applyFill="1" applyBorder="1" applyAlignment="1" applyProtection="1">
      <alignment horizontal="left" wrapText="1"/>
      <protection locked="0"/>
    </xf>
    <xf numFmtId="0" fontId="2" fillId="26"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5676900</xdr:colOff>
      <xdr:row>0</xdr:row>
      <xdr:rowOff>85725</xdr:rowOff>
    </xdr:from>
    <xdr:to>
      <xdr:col>6</xdr:col>
      <xdr:colOff>1019175</xdr:colOff>
      <xdr:row>5</xdr:row>
      <xdr:rowOff>104775</xdr:rowOff>
    </xdr:to>
    <xdr:sp>
      <xdr:nvSpPr>
        <xdr:cNvPr id="1" name="TextBox 1"/>
        <xdr:cNvSpPr txBox="1">
          <a:spLocks noChangeArrowheads="1"/>
        </xdr:cNvSpPr>
      </xdr:nvSpPr>
      <xdr:spPr>
        <a:xfrm>
          <a:off x="9934575" y="123825"/>
          <a:ext cx="4333875" cy="1123950"/>
        </a:xfrm>
        <a:prstGeom prst="rect">
          <a:avLst/>
        </a:prstGeom>
        <a:solidFill>
          <a:srgbClr val="FFFFFF"/>
        </a:solidFill>
        <a:ln w="9525" cmpd="sng">
          <a:noFill/>
        </a:ln>
      </xdr:spPr>
      <xdr:txBody>
        <a:bodyPr vertOverflow="clip" wrap="square"/>
        <a:p>
          <a:pPr algn="l">
            <a:defRPr/>
          </a:pPr>
          <a:r>
            <a:rPr lang="en-US" cap="none" sz="1800" b="0" i="1" u="none" baseline="0">
              <a:solidFill>
                <a:srgbClr val="000000"/>
              </a:solidFill>
              <a:latin typeface="Times New Roman"/>
              <a:ea typeface="Times New Roman"/>
              <a:cs typeface="Times New Roman"/>
            </a:rPr>
            <a:t>Приложение № 2</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к решению</a:t>
          </a:r>
          <a:r>
            <a:rPr lang="en-US" cap="none" sz="1800" b="0" i="1" u="none" baseline="0">
              <a:solidFill>
                <a:srgbClr val="000000"/>
              </a:solidFill>
              <a:latin typeface="Times New Roman"/>
              <a:ea typeface="Times New Roman"/>
              <a:cs typeface="Times New Roman"/>
            </a:rPr>
            <a:t> Думы Селижаровского муниципального округа</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от   09.09.2022  № 213 </a:t>
          </a:r>
          <a:r>
            <a:rPr lang="en-US" cap="none" sz="18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51"/>
  <sheetViews>
    <sheetView tabSelected="1" view="pageBreakPreview" zoomScale="70" zoomScaleNormal="70" zoomScaleSheetLayoutView="70" zoomScalePageLayoutView="0" workbookViewId="0" topLeftCell="A1">
      <selection activeCell="C133" sqref="C133:D133"/>
    </sheetView>
  </sheetViews>
  <sheetFormatPr defaultColWidth="8.875" defaultRowHeight="12.75"/>
  <cols>
    <col min="1" max="1" width="5.375" style="3" customWidth="1"/>
    <col min="2" max="2" width="28.375" style="3" customWidth="1"/>
    <col min="3" max="3" width="22.125" style="14" customWidth="1"/>
    <col min="4" max="4" width="86.375" style="14" customWidth="1"/>
    <col min="5" max="5" width="15.125" style="4" customWidth="1"/>
    <col min="6" max="6" width="16.50390625" style="4" customWidth="1"/>
    <col min="7" max="7" width="15.875" style="4" customWidth="1"/>
    <col min="8" max="16384" width="8.875" style="12" customWidth="1"/>
  </cols>
  <sheetData>
    <row r="2" spans="4:7" ht="18">
      <c r="D2" s="91"/>
      <c r="E2" s="91"/>
      <c r="F2" s="91"/>
      <c r="G2" s="91"/>
    </row>
    <row r="3" spans="4:7" ht="18">
      <c r="D3" s="91"/>
      <c r="E3" s="91"/>
      <c r="F3" s="91"/>
      <c r="G3" s="91"/>
    </row>
    <row r="4" spans="4:7" ht="18">
      <c r="D4" s="91"/>
      <c r="E4" s="91"/>
      <c r="F4" s="91"/>
      <c r="G4" s="91"/>
    </row>
    <row r="7" spans="2:7" ht="27" customHeight="1">
      <c r="B7" s="92" t="s">
        <v>32</v>
      </c>
      <c r="C7" s="92"/>
      <c r="D7" s="92"/>
      <c r="E7" s="92"/>
      <c r="F7" s="92"/>
      <c r="G7" s="92"/>
    </row>
    <row r="8" spans="2:7" ht="18">
      <c r="B8" s="68" t="s">
        <v>26</v>
      </c>
      <c r="C8" s="68"/>
      <c r="D8" s="68"/>
      <c r="E8" s="68"/>
      <c r="F8" s="68"/>
      <c r="G8" s="68"/>
    </row>
    <row r="9" spans="2:7" ht="18">
      <c r="B9" s="68" t="s">
        <v>222</v>
      </c>
      <c r="C9" s="68"/>
      <c r="D9" s="68"/>
      <c r="E9" s="68"/>
      <c r="F9" s="68"/>
      <c r="G9" s="68"/>
    </row>
    <row r="10" spans="2:7" ht="18">
      <c r="B10" s="1"/>
      <c r="C10" s="15"/>
      <c r="D10" s="15"/>
      <c r="E10" s="1"/>
      <c r="F10" s="1"/>
      <c r="G10" s="1"/>
    </row>
    <row r="11" spans="1:7" ht="25.5" customHeight="1">
      <c r="A11" s="77" t="s">
        <v>33</v>
      </c>
      <c r="B11" s="78"/>
      <c r="C11" s="83" t="s">
        <v>0</v>
      </c>
      <c r="D11" s="84"/>
      <c r="E11" s="95" t="s">
        <v>70</v>
      </c>
      <c r="F11" s="95"/>
      <c r="G11" s="95"/>
    </row>
    <row r="12" spans="1:7" ht="15" customHeight="1">
      <c r="A12" s="79"/>
      <c r="B12" s="80"/>
      <c r="C12" s="85"/>
      <c r="D12" s="86"/>
      <c r="E12" s="69" t="s">
        <v>93</v>
      </c>
      <c r="F12" s="69" t="s">
        <v>113</v>
      </c>
      <c r="G12" s="69" t="s">
        <v>223</v>
      </c>
    </row>
    <row r="13" spans="1:7" ht="12.75" customHeight="1">
      <c r="A13" s="79"/>
      <c r="B13" s="80"/>
      <c r="C13" s="85"/>
      <c r="D13" s="86"/>
      <c r="E13" s="70"/>
      <c r="F13" s="70"/>
      <c r="G13" s="70"/>
    </row>
    <row r="14" spans="1:7" ht="12.75" customHeight="1">
      <c r="A14" s="81"/>
      <c r="B14" s="82"/>
      <c r="C14" s="87"/>
      <c r="D14" s="88"/>
      <c r="E14" s="71"/>
      <c r="F14" s="71"/>
      <c r="G14" s="71"/>
    </row>
    <row r="15" spans="1:7" ht="18">
      <c r="A15" s="98">
        <v>1</v>
      </c>
      <c r="B15" s="98"/>
      <c r="C15" s="93" t="s">
        <v>34</v>
      </c>
      <c r="D15" s="94"/>
      <c r="E15" s="6">
        <v>3</v>
      </c>
      <c r="F15" s="5" t="s">
        <v>68</v>
      </c>
      <c r="G15" s="5" t="s">
        <v>69</v>
      </c>
    </row>
    <row r="16" spans="1:7" ht="30" customHeight="1">
      <c r="A16" s="7" t="s">
        <v>2</v>
      </c>
      <c r="B16" s="8" t="s">
        <v>35</v>
      </c>
      <c r="C16" s="99" t="s">
        <v>1</v>
      </c>
      <c r="D16" s="100"/>
      <c r="E16" s="18">
        <f>E18+E24+E30+E46+E49+E57+E62+E65+E74+E40+E91</f>
        <v>156445.30000000002</v>
      </c>
      <c r="F16" s="18">
        <f>F18+F24+F30+F46+F49+F57+F62+F65+F74+F40+F91</f>
        <v>157387.2</v>
      </c>
      <c r="G16" s="18">
        <f>G18+G24+G30+G46+G49+G57+G62+G65+G74+G40+G91</f>
        <v>159998</v>
      </c>
    </row>
    <row r="17" spans="1:7" ht="29.25" customHeight="1">
      <c r="A17" s="9" t="s">
        <v>2</v>
      </c>
      <c r="B17" s="8" t="s">
        <v>36</v>
      </c>
      <c r="C17" s="99" t="s">
        <v>3</v>
      </c>
      <c r="D17" s="100"/>
      <c r="E17" s="18">
        <f>E18</f>
        <v>95353</v>
      </c>
      <c r="F17" s="18">
        <f>F18</f>
        <v>96908</v>
      </c>
      <c r="G17" s="18">
        <f>G18</f>
        <v>98916</v>
      </c>
    </row>
    <row r="18" spans="1:7" s="13" customFormat="1" ht="27" customHeight="1">
      <c r="A18" s="9" t="s">
        <v>2</v>
      </c>
      <c r="B18" s="8" t="s">
        <v>37</v>
      </c>
      <c r="C18" s="99" t="s">
        <v>4</v>
      </c>
      <c r="D18" s="100"/>
      <c r="E18" s="18">
        <f>E19+E20+E21+E22+E23</f>
        <v>95353</v>
      </c>
      <c r="F18" s="18">
        <f>F19+F20+F21+F22+F23</f>
        <v>96908</v>
      </c>
      <c r="G18" s="18">
        <f>G19+G20+G21+G22+G23</f>
        <v>98916</v>
      </c>
    </row>
    <row r="19" spans="1:7" ht="62.25" customHeight="1">
      <c r="A19" s="16" t="s">
        <v>2</v>
      </c>
      <c r="B19" s="17" t="s">
        <v>38</v>
      </c>
      <c r="C19" s="73" t="s">
        <v>74</v>
      </c>
      <c r="D19" s="75"/>
      <c r="E19" s="19">
        <v>89550</v>
      </c>
      <c r="F19" s="20">
        <v>90997</v>
      </c>
      <c r="G19" s="20">
        <v>92872</v>
      </c>
    </row>
    <row r="20" spans="1:7" ht="93.75" customHeight="1">
      <c r="A20" s="10" t="s">
        <v>2</v>
      </c>
      <c r="B20" s="11" t="s">
        <v>39</v>
      </c>
      <c r="C20" s="73" t="s">
        <v>73</v>
      </c>
      <c r="D20" s="75"/>
      <c r="E20" s="19">
        <v>573</v>
      </c>
      <c r="F20" s="20">
        <v>584</v>
      </c>
      <c r="G20" s="20">
        <v>597</v>
      </c>
    </row>
    <row r="21" spans="1:7" ht="40.5" customHeight="1">
      <c r="A21" s="10" t="s">
        <v>2</v>
      </c>
      <c r="B21" s="11" t="s">
        <v>40</v>
      </c>
      <c r="C21" s="102" t="s">
        <v>75</v>
      </c>
      <c r="D21" s="74"/>
      <c r="E21" s="19">
        <v>1034</v>
      </c>
      <c r="F21" s="20">
        <v>1053</v>
      </c>
      <c r="G21" s="20">
        <v>1077</v>
      </c>
    </row>
    <row r="22" spans="1:7" ht="79.5" customHeight="1">
      <c r="A22" s="10" t="s">
        <v>2</v>
      </c>
      <c r="B22" s="11" t="s">
        <v>41</v>
      </c>
      <c r="C22" s="73" t="s">
        <v>76</v>
      </c>
      <c r="D22" s="74"/>
      <c r="E22" s="19">
        <v>33</v>
      </c>
      <c r="F22" s="19">
        <v>33</v>
      </c>
      <c r="G22" s="19">
        <v>33</v>
      </c>
    </row>
    <row r="23" spans="1:7" ht="79.5" customHeight="1">
      <c r="A23" s="10" t="s">
        <v>2</v>
      </c>
      <c r="B23" s="11" t="s">
        <v>153</v>
      </c>
      <c r="C23" s="73" t="s">
        <v>263</v>
      </c>
      <c r="D23" s="76"/>
      <c r="E23" s="19">
        <v>4163</v>
      </c>
      <c r="F23" s="19">
        <v>4241</v>
      </c>
      <c r="G23" s="19">
        <v>4337</v>
      </c>
    </row>
    <row r="24" spans="1:7" s="2" customFormat="1" ht="39" customHeight="1">
      <c r="A24" s="24" t="s">
        <v>2</v>
      </c>
      <c r="B24" s="25" t="s">
        <v>66</v>
      </c>
      <c r="C24" s="72" t="s">
        <v>5</v>
      </c>
      <c r="D24" s="62"/>
      <c r="E24" s="26">
        <f>E25</f>
        <v>18783.8</v>
      </c>
      <c r="F24" s="26">
        <f>F25</f>
        <v>19922</v>
      </c>
      <c r="G24" s="26">
        <f>G25</f>
        <v>20849.4</v>
      </c>
    </row>
    <row r="25" spans="1:7" s="13" customFormat="1" ht="36.75" customHeight="1">
      <c r="A25" s="24" t="s">
        <v>2</v>
      </c>
      <c r="B25" s="25" t="s">
        <v>42</v>
      </c>
      <c r="C25" s="72" t="s">
        <v>6</v>
      </c>
      <c r="D25" s="62"/>
      <c r="E25" s="26">
        <f>E26+E27+E28+E29</f>
        <v>18783.8</v>
      </c>
      <c r="F25" s="26">
        <f>F26+F27+F28+F29</f>
        <v>19922</v>
      </c>
      <c r="G25" s="26">
        <f>G26+G27+G28+G29</f>
        <v>20849.4</v>
      </c>
    </row>
    <row r="26" spans="1:7" ht="117" customHeight="1">
      <c r="A26" s="27" t="s">
        <v>2</v>
      </c>
      <c r="B26" s="28" t="s">
        <v>109</v>
      </c>
      <c r="C26" s="96" t="s">
        <v>234</v>
      </c>
      <c r="D26" s="97"/>
      <c r="E26" s="29">
        <v>8492.8</v>
      </c>
      <c r="F26" s="29">
        <v>8913.2</v>
      </c>
      <c r="G26" s="29">
        <v>9179.7</v>
      </c>
    </row>
    <row r="27" spans="1:7" ht="140.25" customHeight="1">
      <c r="A27" s="27" t="s">
        <v>2</v>
      </c>
      <c r="B27" s="28" t="s">
        <v>110</v>
      </c>
      <c r="C27" s="55" t="s">
        <v>235</v>
      </c>
      <c r="D27" s="56"/>
      <c r="E27" s="29">
        <v>47</v>
      </c>
      <c r="F27" s="29">
        <v>50</v>
      </c>
      <c r="G27" s="29">
        <v>53.1</v>
      </c>
    </row>
    <row r="28" spans="1:7" ht="118.5" customHeight="1">
      <c r="A28" s="27" t="s">
        <v>2</v>
      </c>
      <c r="B28" s="28" t="s">
        <v>111</v>
      </c>
      <c r="C28" s="96" t="s">
        <v>236</v>
      </c>
      <c r="D28" s="97"/>
      <c r="E28" s="29">
        <v>11309</v>
      </c>
      <c r="F28" s="29">
        <v>12063.7</v>
      </c>
      <c r="G28" s="29">
        <v>12794.7</v>
      </c>
    </row>
    <row r="29" spans="1:7" ht="115.5" customHeight="1">
      <c r="A29" s="27" t="s">
        <v>2</v>
      </c>
      <c r="B29" s="28" t="s">
        <v>112</v>
      </c>
      <c r="C29" s="96" t="s">
        <v>237</v>
      </c>
      <c r="D29" s="97"/>
      <c r="E29" s="29">
        <v>-1065</v>
      </c>
      <c r="F29" s="29">
        <v>-1104.9</v>
      </c>
      <c r="G29" s="29">
        <v>-1178.1</v>
      </c>
    </row>
    <row r="30" spans="1:7" s="2" customFormat="1" ht="24" customHeight="1">
      <c r="A30" s="24" t="s">
        <v>2</v>
      </c>
      <c r="B30" s="25" t="s">
        <v>45</v>
      </c>
      <c r="C30" s="72" t="s">
        <v>7</v>
      </c>
      <c r="D30" s="62"/>
      <c r="E30" s="26">
        <f>E31+E36+E38+E34</f>
        <v>6633.1</v>
      </c>
      <c r="F30" s="26">
        <f>F31+F36+F38+F34</f>
        <v>6637.3</v>
      </c>
      <c r="G30" s="26">
        <f>G31+G36+G38+G34</f>
        <v>6640.4</v>
      </c>
    </row>
    <row r="31" spans="1:7" s="13" customFormat="1" ht="17.25" customHeight="1">
      <c r="A31" s="24" t="s">
        <v>2</v>
      </c>
      <c r="B31" s="25" t="s">
        <v>192</v>
      </c>
      <c r="C31" s="59" t="s">
        <v>193</v>
      </c>
      <c r="D31" s="60"/>
      <c r="E31" s="26">
        <f>E32+E33</f>
        <v>4844.1</v>
      </c>
      <c r="F31" s="26">
        <f>F32+F33</f>
        <v>4712.3</v>
      </c>
      <c r="G31" s="26">
        <f>G32+G33</f>
        <v>4618.4</v>
      </c>
    </row>
    <row r="32" spans="1:7" ht="52.5" customHeight="1">
      <c r="A32" s="27" t="s">
        <v>2</v>
      </c>
      <c r="B32" s="28" t="s">
        <v>194</v>
      </c>
      <c r="C32" s="66" t="s">
        <v>196</v>
      </c>
      <c r="D32" s="67"/>
      <c r="E32" s="29">
        <v>3065.3</v>
      </c>
      <c r="F32" s="30">
        <v>2968.1</v>
      </c>
      <c r="G32" s="30">
        <v>2904.9</v>
      </c>
    </row>
    <row r="33" spans="1:7" ht="48.75" customHeight="1">
      <c r="A33" s="27" t="s">
        <v>195</v>
      </c>
      <c r="B33" s="28"/>
      <c r="C33" s="66" t="s">
        <v>197</v>
      </c>
      <c r="D33" s="101"/>
      <c r="E33" s="29">
        <v>1778.8</v>
      </c>
      <c r="F33" s="30">
        <v>1744.2</v>
      </c>
      <c r="G33" s="30">
        <v>1713.5</v>
      </c>
    </row>
    <row r="34" spans="1:7" ht="28.5" customHeight="1">
      <c r="A34" s="27" t="s">
        <v>2</v>
      </c>
      <c r="B34" s="25" t="s">
        <v>203</v>
      </c>
      <c r="C34" s="59" t="s">
        <v>202</v>
      </c>
      <c r="D34" s="104"/>
      <c r="E34" s="26">
        <f>E35</f>
        <v>17</v>
      </c>
      <c r="F34" s="31">
        <f>F35</f>
        <v>17</v>
      </c>
      <c r="G34" s="31">
        <f>G35</f>
        <v>17</v>
      </c>
    </row>
    <row r="35" spans="1:7" ht="26.25" customHeight="1">
      <c r="A35" s="27" t="s">
        <v>2</v>
      </c>
      <c r="B35" s="28" t="s">
        <v>201</v>
      </c>
      <c r="C35" s="66" t="s">
        <v>202</v>
      </c>
      <c r="D35" s="103"/>
      <c r="E35" s="29">
        <v>17</v>
      </c>
      <c r="F35" s="30">
        <v>17</v>
      </c>
      <c r="G35" s="30">
        <v>17</v>
      </c>
    </row>
    <row r="36" spans="1:7" s="13" customFormat="1" ht="21.75" customHeight="1">
      <c r="A36" s="24" t="s">
        <v>2</v>
      </c>
      <c r="B36" s="25" t="s">
        <v>46</v>
      </c>
      <c r="C36" s="72" t="s">
        <v>8</v>
      </c>
      <c r="D36" s="62"/>
      <c r="E36" s="26">
        <f>E37</f>
        <v>41</v>
      </c>
      <c r="F36" s="31">
        <f>F37</f>
        <v>44</v>
      </c>
      <c r="G36" s="31">
        <f>G37</f>
        <v>46</v>
      </c>
    </row>
    <row r="37" spans="1:7" ht="17.25" customHeight="1">
      <c r="A37" s="27" t="s">
        <v>2</v>
      </c>
      <c r="B37" s="28" t="s">
        <v>47</v>
      </c>
      <c r="C37" s="66" t="s">
        <v>8</v>
      </c>
      <c r="D37" s="67"/>
      <c r="E37" s="29">
        <v>41</v>
      </c>
      <c r="F37" s="30">
        <v>44</v>
      </c>
      <c r="G37" s="30">
        <v>46</v>
      </c>
    </row>
    <row r="38" spans="1:7" s="13" customFormat="1" ht="26.25" customHeight="1">
      <c r="A38" s="24" t="s">
        <v>2</v>
      </c>
      <c r="B38" s="25" t="s">
        <v>48</v>
      </c>
      <c r="C38" s="72" t="s">
        <v>9</v>
      </c>
      <c r="D38" s="62"/>
      <c r="E38" s="26">
        <f>E39</f>
        <v>1731</v>
      </c>
      <c r="F38" s="26">
        <f>F39</f>
        <v>1864</v>
      </c>
      <c r="G38" s="26">
        <f>G39</f>
        <v>1959</v>
      </c>
    </row>
    <row r="39" spans="1:7" ht="43.5" customHeight="1">
      <c r="A39" s="27" t="s">
        <v>2</v>
      </c>
      <c r="B39" s="28" t="s">
        <v>121</v>
      </c>
      <c r="C39" s="66" t="s">
        <v>120</v>
      </c>
      <c r="D39" s="67"/>
      <c r="E39" s="29">
        <v>1731</v>
      </c>
      <c r="F39" s="30">
        <v>1864</v>
      </c>
      <c r="G39" s="30">
        <v>1959</v>
      </c>
    </row>
    <row r="40" spans="1:7" s="22" customFormat="1" ht="27" customHeight="1">
      <c r="A40" s="24" t="s">
        <v>2</v>
      </c>
      <c r="B40" s="25" t="s">
        <v>115</v>
      </c>
      <c r="C40" s="59" t="s">
        <v>114</v>
      </c>
      <c r="D40" s="101"/>
      <c r="E40" s="26">
        <f>E41+E43</f>
        <v>23327</v>
      </c>
      <c r="F40" s="31">
        <f>F41+F43</f>
        <v>23505</v>
      </c>
      <c r="G40" s="31">
        <f>G41+G43</f>
        <v>23661</v>
      </c>
    </row>
    <row r="41" spans="1:7" s="22" customFormat="1" ht="27" customHeight="1">
      <c r="A41" s="24" t="s">
        <v>2</v>
      </c>
      <c r="B41" s="25" t="s">
        <v>118</v>
      </c>
      <c r="C41" s="59" t="s">
        <v>116</v>
      </c>
      <c r="D41" s="101"/>
      <c r="E41" s="26">
        <f>E42</f>
        <v>4064</v>
      </c>
      <c r="F41" s="31">
        <f>F42</f>
        <v>4080</v>
      </c>
      <c r="G41" s="31">
        <f>G42</f>
        <v>4096</v>
      </c>
    </row>
    <row r="42" spans="1:7" s="22" customFormat="1" ht="39.75" customHeight="1">
      <c r="A42" s="27" t="s">
        <v>2</v>
      </c>
      <c r="B42" s="28" t="s">
        <v>123</v>
      </c>
      <c r="C42" s="66" t="s">
        <v>122</v>
      </c>
      <c r="D42" s="101"/>
      <c r="E42" s="29">
        <v>4064</v>
      </c>
      <c r="F42" s="30">
        <v>4080</v>
      </c>
      <c r="G42" s="30">
        <v>4096</v>
      </c>
    </row>
    <row r="43" spans="1:7" s="22" customFormat="1" ht="27" customHeight="1">
      <c r="A43" s="24" t="s">
        <v>2</v>
      </c>
      <c r="B43" s="25" t="s">
        <v>117</v>
      </c>
      <c r="C43" s="59" t="s">
        <v>119</v>
      </c>
      <c r="D43" s="101"/>
      <c r="E43" s="26">
        <f>E44+E45</f>
        <v>19263</v>
      </c>
      <c r="F43" s="31">
        <f>F44+F45</f>
        <v>19425</v>
      </c>
      <c r="G43" s="31">
        <f>G44+G45</f>
        <v>19565</v>
      </c>
    </row>
    <row r="44" spans="1:7" s="22" customFormat="1" ht="39.75" customHeight="1">
      <c r="A44" s="27" t="s">
        <v>2</v>
      </c>
      <c r="B44" s="28" t="s">
        <v>126</v>
      </c>
      <c r="C44" s="66" t="s">
        <v>124</v>
      </c>
      <c r="D44" s="101"/>
      <c r="E44" s="29">
        <v>11712</v>
      </c>
      <c r="F44" s="30">
        <v>11806</v>
      </c>
      <c r="G44" s="30">
        <v>11900</v>
      </c>
    </row>
    <row r="45" spans="1:7" s="22" customFormat="1" ht="40.5" customHeight="1">
      <c r="A45" s="27" t="s">
        <v>2</v>
      </c>
      <c r="B45" s="28" t="s">
        <v>127</v>
      </c>
      <c r="C45" s="66" t="s">
        <v>125</v>
      </c>
      <c r="D45" s="101"/>
      <c r="E45" s="29">
        <v>7551</v>
      </c>
      <c r="F45" s="30">
        <v>7619</v>
      </c>
      <c r="G45" s="30">
        <v>7665</v>
      </c>
    </row>
    <row r="46" spans="1:7" s="2" customFormat="1" ht="24" customHeight="1">
      <c r="A46" s="24" t="s">
        <v>2</v>
      </c>
      <c r="B46" s="25" t="s">
        <v>49</v>
      </c>
      <c r="C46" s="72" t="s">
        <v>10</v>
      </c>
      <c r="D46" s="62"/>
      <c r="E46" s="26">
        <f aca="true" t="shared" si="0" ref="E46:G47">E47</f>
        <v>908</v>
      </c>
      <c r="F46" s="26">
        <f t="shared" si="0"/>
        <v>908</v>
      </c>
      <c r="G46" s="26">
        <f t="shared" si="0"/>
        <v>908</v>
      </c>
    </row>
    <row r="47" spans="1:7" ht="34.5" customHeight="1">
      <c r="A47" s="27" t="s">
        <v>2</v>
      </c>
      <c r="B47" s="28" t="s">
        <v>50</v>
      </c>
      <c r="C47" s="49" t="s">
        <v>11</v>
      </c>
      <c r="D47" s="50"/>
      <c r="E47" s="29">
        <f t="shared" si="0"/>
        <v>908</v>
      </c>
      <c r="F47" s="29">
        <f t="shared" si="0"/>
        <v>908</v>
      </c>
      <c r="G47" s="29">
        <f t="shared" si="0"/>
        <v>908</v>
      </c>
    </row>
    <row r="48" spans="1:7" ht="42.75" customHeight="1">
      <c r="A48" s="27" t="s">
        <v>2</v>
      </c>
      <c r="B48" s="28" t="s">
        <v>51</v>
      </c>
      <c r="C48" s="55" t="s">
        <v>77</v>
      </c>
      <c r="D48" s="56"/>
      <c r="E48" s="29">
        <v>908</v>
      </c>
      <c r="F48" s="29">
        <v>908</v>
      </c>
      <c r="G48" s="29">
        <v>908</v>
      </c>
    </row>
    <row r="49" spans="1:7" s="2" customFormat="1" ht="36" customHeight="1">
      <c r="A49" s="24" t="s">
        <v>2</v>
      </c>
      <c r="B49" s="25" t="s">
        <v>52</v>
      </c>
      <c r="C49" s="72" t="s">
        <v>12</v>
      </c>
      <c r="D49" s="62"/>
      <c r="E49" s="26">
        <f>E50</f>
        <v>4194.5</v>
      </c>
      <c r="F49" s="26">
        <f>F50</f>
        <v>4194.5</v>
      </c>
      <c r="G49" s="26">
        <f>G50</f>
        <v>3825.2</v>
      </c>
    </row>
    <row r="50" spans="1:7" ht="78.75" customHeight="1">
      <c r="A50" s="27" t="s">
        <v>2</v>
      </c>
      <c r="B50" s="25" t="s">
        <v>53</v>
      </c>
      <c r="C50" s="61" t="s">
        <v>13</v>
      </c>
      <c r="D50" s="62"/>
      <c r="E50" s="26">
        <f>E52+E53+E54+E55+E56</f>
        <v>4194.5</v>
      </c>
      <c r="F50" s="26">
        <f>F52+F53+F54+F55+F56</f>
        <v>4194.5</v>
      </c>
      <c r="G50" s="26">
        <f>G52+G53+G54+G55+G56</f>
        <v>3825.2</v>
      </c>
    </row>
    <row r="51" spans="1:7" ht="57" customHeight="1" hidden="1">
      <c r="A51" s="27"/>
      <c r="B51" s="28"/>
      <c r="C51" s="49"/>
      <c r="D51" s="50"/>
      <c r="E51" s="29"/>
      <c r="F51" s="29"/>
      <c r="G51" s="29"/>
    </row>
    <row r="52" spans="1:7" s="22" customFormat="1" ht="74.25" customHeight="1">
      <c r="A52" s="27" t="s">
        <v>2</v>
      </c>
      <c r="B52" s="28" t="s">
        <v>131</v>
      </c>
      <c r="C52" s="55" t="s">
        <v>130</v>
      </c>
      <c r="D52" s="56"/>
      <c r="E52" s="29">
        <v>2865.4</v>
      </c>
      <c r="F52" s="29">
        <v>2865.4</v>
      </c>
      <c r="G52" s="29">
        <v>2865.4</v>
      </c>
    </row>
    <row r="53" spans="1:7" s="22" customFormat="1" ht="74.25" customHeight="1">
      <c r="A53" s="27" t="s">
        <v>2</v>
      </c>
      <c r="B53" s="32" t="s">
        <v>133</v>
      </c>
      <c r="C53" s="55" t="s">
        <v>132</v>
      </c>
      <c r="D53" s="63"/>
      <c r="E53" s="29">
        <v>501.4</v>
      </c>
      <c r="F53" s="29">
        <v>501.4</v>
      </c>
      <c r="G53" s="29">
        <v>132.1</v>
      </c>
    </row>
    <row r="54" spans="1:7" ht="72.75" customHeight="1" hidden="1">
      <c r="A54" s="27" t="s">
        <v>2</v>
      </c>
      <c r="B54" s="28" t="s">
        <v>135</v>
      </c>
      <c r="C54" s="55" t="s">
        <v>134</v>
      </c>
      <c r="D54" s="50"/>
      <c r="E54" s="29"/>
      <c r="F54" s="29"/>
      <c r="G54" s="29"/>
    </row>
    <row r="55" spans="1:7" ht="48.75" customHeight="1">
      <c r="A55" s="27" t="s">
        <v>2</v>
      </c>
      <c r="B55" s="28" t="s">
        <v>136</v>
      </c>
      <c r="C55" s="55" t="s">
        <v>137</v>
      </c>
      <c r="D55" s="50"/>
      <c r="E55" s="29">
        <v>709.7</v>
      </c>
      <c r="F55" s="29">
        <v>709.7</v>
      </c>
      <c r="G55" s="29">
        <v>709.7</v>
      </c>
    </row>
    <row r="56" spans="1:7" ht="78" customHeight="1">
      <c r="A56" s="27" t="s">
        <v>2</v>
      </c>
      <c r="B56" s="28" t="s">
        <v>139</v>
      </c>
      <c r="C56" s="49" t="s">
        <v>138</v>
      </c>
      <c r="D56" s="50"/>
      <c r="E56" s="29">
        <v>118</v>
      </c>
      <c r="F56" s="30">
        <v>118</v>
      </c>
      <c r="G56" s="30">
        <v>118</v>
      </c>
    </row>
    <row r="57" spans="1:7" s="23" customFormat="1" ht="24" customHeight="1">
      <c r="A57" s="24" t="s">
        <v>2</v>
      </c>
      <c r="B57" s="25" t="s">
        <v>54</v>
      </c>
      <c r="C57" s="59" t="s">
        <v>14</v>
      </c>
      <c r="D57" s="60"/>
      <c r="E57" s="26">
        <f>E59+E60+E61</f>
        <v>22.4</v>
      </c>
      <c r="F57" s="26">
        <f>F59+F60+F61</f>
        <v>23.299999999999997</v>
      </c>
      <c r="G57" s="26">
        <f>G59+G60+G61</f>
        <v>24.3</v>
      </c>
    </row>
    <row r="58" spans="1:7" s="22" customFormat="1" ht="17.25" customHeight="1">
      <c r="A58" s="27" t="s">
        <v>2</v>
      </c>
      <c r="B58" s="28" t="s">
        <v>55</v>
      </c>
      <c r="C58" s="49" t="s">
        <v>15</v>
      </c>
      <c r="D58" s="50"/>
      <c r="E58" s="29">
        <f>E57</f>
        <v>22.4</v>
      </c>
      <c r="F58" s="29">
        <f>F57</f>
        <v>23.299999999999997</v>
      </c>
      <c r="G58" s="29">
        <f>G57</f>
        <v>24.3</v>
      </c>
    </row>
    <row r="59" spans="1:7" s="22" customFormat="1" ht="24" customHeight="1">
      <c r="A59" s="27" t="s">
        <v>2</v>
      </c>
      <c r="B59" s="28" t="s">
        <v>56</v>
      </c>
      <c r="C59" s="49" t="s">
        <v>29</v>
      </c>
      <c r="D59" s="50"/>
      <c r="E59" s="29">
        <v>11</v>
      </c>
      <c r="F59" s="29">
        <v>11.4</v>
      </c>
      <c r="G59" s="29">
        <v>11.9</v>
      </c>
    </row>
    <row r="60" spans="1:7" s="22" customFormat="1" ht="19.5" customHeight="1">
      <c r="A60" s="27" t="s">
        <v>2</v>
      </c>
      <c r="B60" s="28" t="s">
        <v>57</v>
      </c>
      <c r="C60" s="49" t="s">
        <v>67</v>
      </c>
      <c r="D60" s="50"/>
      <c r="E60" s="29">
        <v>1.6</v>
      </c>
      <c r="F60" s="29">
        <v>1.7</v>
      </c>
      <c r="G60" s="29">
        <v>1.8</v>
      </c>
    </row>
    <row r="61" spans="1:7" s="22" customFormat="1" ht="19.5" customHeight="1">
      <c r="A61" s="27" t="s">
        <v>2</v>
      </c>
      <c r="B61" s="28" t="s">
        <v>58</v>
      </c>
      <c r="C61" s="66" t="s">
        <v>91</v>
      </c>
      <c r="D61" s="67"/>
      <c r="E61" s="29">
        <v>9.8</v>
      </c>
      <c r="F61" s="29">
        <v>10.2</v>
      </c>
      <c r="G61" s="29">
        <v>10.6</v>
      </c>
    </row>
    <row r="62" spans="1:7" s="23" customFormat="1" ht="47.25" customHeight="1">
      <c r="A62" s="24" t="s">
        <v>2</v>
      </c>
      <c r="B62" s="25" t="s">
        <v>59</v>
      </c>
      <c r="C62" s="59" t="s">
        <v>16</v>
      </c>
      <c r="D62" s="60"/>
      <c r="E62" s="26">
        <f aca="true" t="shared" si="1" ref="E62:G63">E63</f>
        <v>3621.3</v>
      </c>
      <c r="F62" s="26">
        <f t="shared" si="1"/>
        <v>3624.5</v>
      </c>
      <c r="G62" s="26">
        <f t="shared" si="1"/>
        <v>3624.5</v>
      </c>
    </row>
    <row r="63" spans="1:7" s="22" customFormat="1" ht="23.25" customHeight="1">
      <c r="A63" s="27" t="s">
        <v>2</v>
      </c>
      <c r="B63" s="28" t="s">
        <v>60</v>
      </c>
      <c r="C63" s="66" t="s">
        <v>30</v>
      </c>
      <c r="D63" s="67"/>
      <c r="E63" s="29">
        <f t="shared" si="1"/>
        <v>3621.3</v>
      </c>
      <c r="F63" s="29">
        <f t="shared" si="1"/>
        <v>3624.5</v>
      </c>
      <c r="G63" s="29">
        <f t="shared" si="1"/>
        <v>3624.5</v>
      </c>
    </row>
    <row r="64" spans="1:7" s="22" customFormat="1" ht="42" customHeight="1">
      <c r="A64" s="27" t="s">
        <v>2</v>
      </c>
      <c r="B64" s="28" t="s">
        <v>128</v>
      </c>
      <c r="C64" s="66" t="s">
        <v>129</v>
      </c>
      <c r="D64" s="67"/>
      <c r="E64" s="29">
        <v>3621.3</v>
      </c>
      <c r="F64" s="29">
        <v>3624.5</v>
      </c>
      <c r="G64" s="29">
        <v>3624.5</v>
      </c>
    </row>
    <row r="65" spans="1:7" s="13" customFormat="1" ht="24.75" customHeight="1">
      <c r="A65" s="24" t="s">
        <v>2</v>
      </c>
      <c r="B65" s="25" t="s">
        <v>61</v>
      </c>
      <c r="C65" s="59" t="s">
        <v>17</v>
      </c>
      <c r="D65" s="60"/>
      <c r="E65" s="26">
        <f>E68+E73</f>
        <v>2566.1</v>
      </c>
      <c r="F65" s="26">
        <f>F68+F73</f>
        <v>906.1</v>
      </c>
      <c r="G65" s="26">
        <f>G68+G73</f>
        <v>786.1</v>
      </c>
    </row>
    <row r="66" spans="1:7" ht="77.25" customHeight="1" hidden="1">
      <c r="A66" s="27" t="s">
        <v>2</v>
      </c>
      <c r="B66" s="28" t="s">
        <v>62</v>
      </c>
      <c r="C66" s="55" t="s">
        <v>21</v>
      </c>
      <c r="D66" s="50"/>
      <c r="E66" s="29">
        <f>E67</f>
        <v>0</v>
      </c>
      <c r="F66" s="30">
        <f>F67</f>
        <v>0</v>
      </c>
      <c r="G66" s="30">
        <v>0</v>
      </c>
    </row>
    <row r="67" spans="1:7" ht="75" customHeight="1" hidden="1">
      <c r="A67" s="27" t="s">
        <v>2</v>
      </c>
      <c r="B67" s="28" t="s">
        <v>63</v>
      </c>
      <c r="C67" s="55" t="s">
        <v>31</v>
      </c>
      <c r="D67" s="56"/>
      <c r="E67" s="29">
        <v>0</v>
      </c>
      <c r="F67" s="30">
        <v>0</v>
      </c>
      <c r="G67" s="30">
        <v>0</v>
      </c>
    </row>
    <row r="68" spans="1:7" ht="47.25" customHeight="1">
      <c r="A68" s="27" t="s">
        <v>2</v>
      </c>
      <c r="B68" s="28" t="s">
        <v>64</v>
      </c>
      <c r="C68" s="49" t="s">
        <v>264</v>
      </c>
      <c r="D68" s="50"/>
      <c r="E68" s="29">
        <f>E69+E71</f>
        <v>406.1</v>
      </c>
      <c r="F68" s="29">
        <f>F69+F71</f>
        <v>406.1</v>
      </c>
      <c r="G68" s="29">
        <f>G69+G71</f>
        <v>406.1</v>
      </c>
    </row>
    <row r="69" spans="1:7" ht="42" customHeight="1">
      <c r="A69" s="27" t="s">
        <v>2</v>
      </c>
      <c r="B69" s="32" t="s">
        <v>141</v>
      </c>
      <c r="C69" s="49" t="s">
        <v>140</v>
      </c>
      <c r="D69" s="50"/>
      <c r="E69" s="29">
        <v>286.1</v>
      </c>
      <c r="F69" s="29">
        <v>286.1</v>
      </c>
      <c r="G69" s="29">
        <v>286.1</v>
      </c>
    </row>
    <row r="70" spans="1:7" ht="43.5" customHeight="1" hidden="1">
      <c r="A70" s="27"/>
      <c r="B70" s="28"/>
      <c r="C70" s="49"/>
      <c r="D70" s="50"/>
      <c r="E70" s="29"/>
      <c r="F70" s="30"/>
      <c r="G70" s="30"/>
    </row>
    <row r="71" spans="1:7" ht="78" customHeight="1">
      <c r="A71" s="27" t="s">
        <v>2</v>
      </c>
      <c r="B71" s="28" t="s">
        <v>142</v>
      </c>
      <c r="C71" s="55" t="s">
        <v>143</v>
      </c>
      <c r="D71" s="56"/>
      <c r="E71" s="29">
        <v>120</v>
      </c>
      <c r="F71" s="30">
        <v>120</v>
      </c>
      <c r="G71" s="30">
        <v>120</v>
      </c>
    </row>
    <row r="72" spans="1:7" ht="59.25" customHeight="1" hidden="1">
      <c r="A72" s="33"/>
      <c r="B72" s="34"/>
      <c r="C72" s="55"/>
      <c r="D72" s="56"/>
      <c r="E72" s="29"/>
      <c r="F72" s="29"/>
      <c r="G72" s="29"/>
    </row>
    <row r="73" spans="1:7" ht="39" customHeight="1">
      <c r="A73" s="33" t="s">
        <v>2</v>
      </c>
      <c r="B73" s="34" t="s">
        <v>145</v>
      </c>
      <c r="C73" s="55" t="s">
        <v>144</v>
      </c>
      <c r="D73" s="56"/>
      <c r="E73" s="29">
        <v>2160</v>
      </c>
      <c r="F73" s="30">
        <v>500</v>
      </c>
      <c r="G73" s="30">
        <v>380</v>
      </c>
    </row>
    <row r="74" spans="1:7" s="2" customFormat="1" ht="24.75" customHeight="1">
      <c r="A74" s="24" t="s">
        <v>2</v>
      </c>
      <c r="B74" s="25" t="s">
        <v>65</v>
      </c>
      <c r="C74" s="59" t="s">
        <v>18</v>
      </c>
      <c r="D74" s="60"/>
      <c r="E74" s="26">
        <f>E75+E76+E77+E86+E78+E80+E81+E82+E83+E84+E79+E85+E87+E88+E89</f>
        <v>566.1</v>
      </c>
      <c r="F74" s="26">
        <f>F75+F76+F77+F86+F78+F80+F81+F82+F83+F84+F79+F85+F88+F89</f>
        <v>568.5</v>
      </c>
      <c r="G74" s="26">
        <f>G75+G76+G77+G86+G78+G80+G81+G82+G83+G84+G79+G85+G88+G89</f>
        <v>573.1</v>
      </c>
    </row>
    <row r="75" spans="1:7" s="2" customFormat="1" ht="78.75" customHeight="1">
      <c r="A75" s="27" t="s">
        <v>2</v>
      </c>
      <c r="B75" s="28" t="s">
        <v>94</v>
      </c>
      <c r="C75" s="89" t="s">
        <v>225</v>
      </c>
      <c r="D75" s="90"/>
      <c r="E75" s="29">
        <f>1+1.7</f>
        <v>2.7</v>
      </c>
      <c r="F75" s="30">
        <f>1+1.5</f>
        <v>2.5</v>
      </c>
      <c r="G75" s="30">
        <f>1+2.1</f>
        <v>3.1</v>
      </c>
    </row>
    <row r="76" spans="1:7" ht="93.75" customHeight="1">
      <c r="A76" s="27" t="s">
        <v>2</v>
      </c>
      <c r="B76" s="28" t="s">
        <v>95</v>
      </c>
      <c r="C76" s="57" t="s">
        <v>226</v>
      </c>
      <c r="D76" s="58"/>
      <c r="E76" s="29">
        <f>44.7+0.3+12.5+0.3</f>
        <v>57.8</v>
      </c>
      <c r="F76" s="30">
        <f>44.7+0.3+17.5</f>
        <v>62.5</v>
      </c>
      <c r="G76" s="30">
        <f>44.7+20</f>
        <v>64.7</v>
      </c>
    </row>
    <row r="77" spans="1:7" ht="81.75" customHeight="1">
      <c r="A77" s="27" t="s">
        <v>2</v>
      </c>
      <c r="B77" s="35" t="s">
        <v>96</v>
      </c>
      <c r="C77" s="57" t="s">
        <v>227</v>
      </c>
      <c r="D77" s="58"/>
      <c r="E77" s="29">
        <f>0.5+40.1+1.4+0.1+8.5</f>
        <v>50.6</v>
      </c>
      <c r="F77" s="30">
        <f>42+1+8.5</f>
        <v>51.5</v>
      </c>
      <c r="G77" s="30">
        <f>42+0.8+8.5</f>
        <v>51.3</v>
      </c>
    </row>
    <row r="78" spans="1:7" ht="77.25" customHeight="1">
      <c r="A78" s="27" t="s">
        <v>2</v>
      </c>
      <c r="B78" s="35" t="s">
        <v>224</v>
      </c>
      <c r="C78" s="57" t="s">
        <v>228</v>
      </c>
      <c r="D78" s="58"/>
      <c r="E78" s="29">
        <v>0.3</v>
      </c>
      <c r="F78" s="30">
        <v>0.3</v>
      </c>
      <c r="G78" s="30">
        <v>0.3</v>
      </c>
    </row>
    <row r="79" spans="1:7" ht="78" customHeight="1" hidden="1">
      <c r="A79" s="27" t="s">
        <v>2</v>
      </c>
      <c r="B79" s="35" t="s">
        <v>146</v>
      </c>
      <c r="C79" s="57" t="s">
        <v>147</v>
      </c>
      <c r="D79" s="101"/>
      <c r="E79" s="29"/>
      <c r="F79" s="30"/>
      <c r="G79" s="30"/>
    </row>
    <row r="80" spans="1:7" ht="77.25" customHeight="1">
      <c r="A80" s="27" t="s">
        <v>2</v>
      </c>
      <c r="B80" s="35" t="s">
        <v>152</v>
      </c>
      <c r="C80" s="57" t="s">
        <v>101</v>
      </c>
      <c r="D80" s="58"/>
      <c r="E80" s="29">
        <f>15+27.6</f>
        <v>42.6</v>
      </c>
      <c r="F80" s="30">
        <v>42.6</v>
      </c>
      <c r="G80" s="30">
        <v>42.6</v>
      </c>
    </row>
    <row r="81" spans="1:7" ht="103.5" customHeight="1" hidden="1">
      <c r="A81" s="27" t="s">
        <v>2</v>
      </c>
      <c r="B81" s="35" t="s">
        <v>97</v>
      </c>
      <c r="C81" s="57" t="s">
        <v>102</v>
      </c>
      <c r="D81" s="58"/>
      <c r="E81" s="29"/>
      <c r="F81" s="30"/>
      <c r="G81" s="30"/>
    </row>
    <row r="82" spans="1:7" ht="90.75" customHeight="1">
      <c r="A82" s="27" t="s">
        <v>2</v>
      </c>
      <c r="B82" s="35" t="s">
        <v>98</v>
      </c>
      <c r="C82" s="57" t="s">
        <v>103</v>
      </c>
      <c r="D82" s="58"/>
      <c r="E82" s="29">
        <v>0.5</v>
      </c>
      <c r="F82" s="30">
        <v>0.5</v>
      </c>
      <c r="G82" s="30">
        <v>0.5</v>
      </c>
    </row>
    <row r="83" spans="1:7" s="22" customFormat="1" ht="79.5" customHeight="1">
      <c r="A83" s="27" t="s">
        <v>2</v>
      </c>
      <c r="B83" s="35" t="s">
        <v>99</v>
      </c>
      <c r="C83" s="57" t="s">
        <v>104</v>
      </c>
      <c r="D83" s="58"/>
      <c r="E83" s="29">
        <f>42+3+35+2</f>
        <v>82</v>
      </c>
      <c r="F83" s="30">
        <f>80+0.3</f>
        <v>80.3</v>
      </c>
      <c r="G83" s="30">
        <v>80</v>
      </c>
    </row>
    <row r="84" spans="1:7" s="22" customFormat="1" ht="77.25" customHeight="1">
      <c r="A84" s="27" t="s">
        <v>2</v>
      </c>
      <c r="B84" s="35" t="s">
        <v>100</v>
      </c>
      <c r="C84" s="57" t="s">
        <v>105</v>
      </c>
      <c r="D84" s="58"/>
      <c r="E84" s="29">
        <f>9.3+3+74.8+0.5+2.9</f>
        <v>90.5</v>
      </c>
      <c r="F84" s="30">
        <f>87.1+0.5+1</f>
        <v>88.6</v>
      </c>
      <c r="G84" s="30">
        <f>87.1+0.8+3</f>
        <v>90.89999999999999</v>
      </c>
    </row>
    <row r="85" spans="1:7" s="22" customFormat="1" ht="55.5" customHeight="1">
      <c r="A85" s="27" t="s">
        <v>2</v>
      </c>
      <c r="B85" s="35" t="s">
        <v>150</v>
      </c>
      <c r="C85" s="57" t="s">
        <v>151</v>
      </c>
      <c r="D85" s="101"/>
      <c r="E85" s="29">
        <v>11</v>
      </c>
      <c r="F85" s="30">
        <v>11</v>
      </c>
      <c r="G85" s="30">
        <v>11</v>
      </c>
    </row>
    <row r="86" spans="1:7" s="22" customFormat="1" ht="64.5" customHeight="1">
      <c r="A86" s="27" t="s">
        <v>2</v>
      </c>
      <c r="B86" s="28" t="s">
        <v>148</v>
      </c>
      <c r="C86" s="49" t="s">
        <v>149</v>
      </c>
      <c r="D86" s="50"/>
      <c r="E86" s="29">
        <v>108.8</v>
      </c>
      <c r="F86" s="30">
        <v>108.8</v>
      </c>
      <c r="G86" s="30">
        <v>108.8</v>
      </c>
    </row>
    <row r="87" spans="1:7" s="22" customFormat="1" ht="117.75" customHeight="1" hidden="1">
      <c r="A87" s="27" t="s">
        <v>2</v>
      </c>
      <c r="B87" s="28" t="s">
        <v>221</v>
      </c>
      <c r="C87" s="96" t="s">
        <v>220</v>
      </c>
      <c r="D87" s="110"/>
      <c r="E87" s="29"/>
      <c r="F87" s="30"/>
      <c r="G87" s="30"/>
    </row>
    <row r="88" spans="1:7" s="22" customFormat="1" ht="82.5" customHeight="1">
      <c r="A88" s="27" t="s">
        <v>2</v>
      </c>
      <c r="B88" s="28" t="s">
        <v>230</v>
      </c>
      <c r="C88" s="96" t="s">
        <v>229</v>
      </c>
      <c r="D88" s="76"/>
      <c r="E88" s="29">
        <v>1</v>
      </c>
      <c r="F88" s="30">
        <v>1</v>
      </c>
      <c r="G88" s="30">
        <v>1</v>
      </c>
    </row>
    <row r="89" spans="1:7" s="22" customFormat="1" ht="117.75" customHeight="1">
      <c r="A89" s="27" t="s">
        <v>2</v>
      </c>
      <c r="B89" s="28" t="s">
        <v>231</v>
      </c>
      <c r="C89" s="96" t="s">
        <v>232</v>
      </c>
      <c r="D89" s="76"/>
      <c r="E89" s="29">
        <v>118.3</v>
      </c>
      <c r="F89" s="30">
        <v>118.9</v>
      </c>
      <c r="G89" s="30">
        <v>118.9</v>
      </c>
    </row>
    <row r="90" spans="1:7" s="22" customFormat="1" ht="27.75" customHeight="1">
      <c r="A90" s="27" t="s">
        <v>2</v>
      </c>
      <c r="B90" s="25" t="s">
        <v>243</v>
      </c>
      <c r="C90" s="53" t="s">
        <v>242</v>
      </c>
      <c r="D90" s="54"/>
      <c r="E90" s="26">
        <v>470</v>
      </c>
      <c r="F90" s="31">
        <v>190</v>
      </c>
      <c r="G90" s="31">
        <v>190</v>
      </c>
    </row>
    <row r="91" spans="1:7" s="22" customFormat="1" ht="39" customHeight="1">
      <c r="A91" s="27" t="s">
        <v>2</v>
      </c>
      <c r="B91" s="28" t="s">
        <v>191</v>
      </c>
      <c r="C91" s="72" t="s">
        <v>265</v>
      </c>
      <c r="D91" s="63"/>
      <c r="E91" s="26">
        <f>E92</f>
        <v>470</v>
      </c>
      <c r="F91" s="31">
        <f>F92</f>
        <v>190</v>
      </c>
      <c r="G91" s="31">
        <f>G92</f>
        <v>190</v>
      </c>
    </row>
    <row r="92" spans="1:7" s="22" customFormat="1" ht="45" customHeight="1">
      <c r="A92" s="27" t="s">
        <v>2</v>
      </c>
      <c r="B92" s="28" t="s">
        <v>233</v>
      </c>
      <c r="C92" s="111" t="s">
        <v>238</v>
      </c>
      <c r="D92" s="112"/>
      <c r="E92" s="29">
        <v>470</v>
      </c>
      <c r="F92" s="30">
        <v>190</v>
      </c>
      <c r="G92" s="30">
        <v>190</v>
      </c>
    </row>
    <row r="93" spans="1:7" s="2" customFormat="1" ht="30" customHeight="1">
      <c r="A93" s="24" t="s">
        <v>2</v>
      </c>
      <c r="B93" s="25" t="s">
        <v>44</v>
      </c>
      <c r="C93" s="59" t="s">
        <v>19</v>
      </c>
      <c r="D93" s="60"/>
      <c r="E93" s="26">
        <f>E94+E147</f>
        <v>274628.49000000005</v>
      </c>
      <c r="F93" s="26">
        <f>F94+F147</f>
        <v>226937.4</v>
      </c>
      <c r="G93" s="26">
        <f>G94+G147</f>
        <v>223764.55999999997</v>
      </c>
    </row>
    <row r="94" spans="1:7" s="2" customFormat="1" ht="39.75" customHeight="1">
      <c r="A94" s="24" t="s">
        <v>2</v>
      </c>
      <c r="B94" s="25" t="s">
        <v>43</v>
      </c>
      <c r="C94" s="59" t="s">
        <v>20</v>
      </c>
      <c r="D94" s="60"/>
      <c r="E94" s="26">
        <f>E95+E125+E98+E143</f>
        <v>273825.59</v>
      </c>
      <c r="F94" s="26">
        <f>F95+F125+F98+F143</f>
        <v>226134.5</v>
      </c>
      <c r="G94" s="26">
        <f>G95+G125+G98</f>
        <v>222961.65999999997</v>
      </c>
    </row>
    <row r="95" spans="1:7" s="13" customFormat="1" ht="27" customHeight="1">
      <c r="A95" s="24" t="s">
        <v>2</v>
      </c>
      <c r="B95" s="36" t="s">
        <v>86</v>
      </c>
      <c r="C95" s="59" t="s">
        <v>71</v>
      </c>
      <c r="D95" s="60"/>
      <c r="E95" s="26">
        <f>E96+E97</f>
        <v>51756.9</v>
      </c>
      <c r="F95" s="31">
        <f>F96+F97</f>
        <v>30027</v>
      </c>
      <c r="G95" s="31">
        <v>25125</v>
      </c>
    </row>
    <row r="96" spans="1:7" ht="46.5" customHeight="1">
      <c r="A96" s="43" t="s">
        <v>2</v>
      </c>
      <c r="B96" s="38" t="s">
        <v>154</v>
      </c>
      <c r="C96" s="51" t="s">
        <v>190</v>
      </c>
      <c r="D96" s="52"/>
      <c r="E96" s="29">
        <v>17429.9</v>
      </c>
      <c r="F96" s="30">
        <v>0</v>
      </c>
      <c r="G96" s="30">
        <v>0</v>
      </c>
    </row>
    <row r="97" spans="1:7" ht="46.5" customHeight="1">
      <c r="A97" s="43" t="s">
        <v>2</v>
      </c>
      <c r="B97" s="38" t="s">
        <v>155</v>
      </c>
      <c r="C97" s="51" t="s">
        <v>156</v>
      </c>
      <c r="D97" s="63"/>
      <c r="E97" s="29">
        <v>34327</v>
      </c>
      <c r="F97" s="30">
        <v>30027</v>
      </c>
      <c r="G97" s="30">
        <v>25125</v>
      </c>
    </row>
    <row r="98" spans="1:7" s="13" customFormat="1" ht="47.25" customHeight="1">
      <c r="A98" s="37" t="s">
        <v>2</v>
      </c>
      <c r="B98" s="36" t="s">
        <v>87</v>
      </c>
      <c r="C98" s="105" t="s">
        <v>266</v>
      </c>
      <c r="D98" s="106"/>
      <c r="E98" s="26">
        <f>E99+E103+E104+E108+E109+E110+E105</f>
        <v>76214.39</v>
      </c>
      <c r="F98" s="26">
        <f>F110+F99+F106+F104+F107+F109+F105+F103</f>
        <v>46821.3</v>
      </c>
      <c r="G98" s="26">
        <f>G110+G99+G106+G104+G107+G109+G105+G103</f>
        <v>47436.5</v>
      </c>
    </row>
    <row r="99" spans="1:7" s="13" customFormat="1" ht="81" customHeight="1">
      <c r="A99" s="37" t="s">
        <v>2</v>
      </c>
      <c r="B99" s="36" t="s">
        <v>188</v>
      </c>
      <c r="C99" s="105" t="s">
        <v>267</v>
      </c>
      <c r="D99" s="106"/>
      <c r="E99" s="26">
        <f>E100+E101+E102</f>
        <v>28749.5</v>
      </c>
      <c r="F99" s="26">
        <f>F100+F101+F102</f>
        <v>13015.8</v>
      </c>
      <c r="G99" s="26">
        <f>G100+G101+G102</f>
        <v>13479.7</v>
      </c>
    </row>
    <row r="100" spans="1:7" s="13" customFormat="1" ht="48.75" customHeight="1">
      <c r="A100" s="39" t="s">
        <v>2</v>
      </c>
      <c r="B100" s="40" t="s">
        <v>165</v>
      </c>
      <c r="C100" s="64" t="s">
        <v>107</v>
      </c>
      <c r="D100" s="65"/>
      <c r="E100" s="29">
        <f>839.6+1052.9</f>
        <v>1892.5</v>
      </c>
      <c r="F100" s="29">
        <v>856.5</v>
      </c>
      <c r="G100" s="29">
        <v>876.9</v>
      </c>
    </row>
    <row r="101" spans="1:7" s="13" customFormat="1" ht="33" customHeight="1">
      <c r="A101" s="39" t="s">
        <v>2</v>
      </c>
      <c r="B101" s="40" t="s">
        <v>164</v>
      </c>
      <c r="C101" s="64" t="s">
        <v>82</v>
      </c>
      <c r="D101" s="65"/>
      <c r="E101" s="29">
        <f>11001+14033</f>
        <v>25034</v>
      </c>
      <c r="F101" s="29">
        <v>11472.5</v>
      </c>
      <c r="G101" s="29">
        <v>11915.2</v>
      </c>
    </row>
    <row r="102" spans="1:7" ht="41.25" customHeight="1">
      <c r="A102" s="39" t="s">
        <v>2</v>
      </c>
      <c r="B102" s="40" t="s">
        <v>166</v>
      </c>
      <c r="C102" s="64" t="s">
        <v>108</v>
      </c>
      <c r="D102" s="65"/>
      <c r="E102" s="29">
        <f>686.8+1136.2</f>
        <v>1823</v>
      </c>
      <c r="F102" s="29">
        <v>686.8</v>
      </c>
      <c r="G102" s="29">
        <v>687.6</v>
      </c>
    </row>
    <row r="103" spans="1:7" ht="25.5" customHeight="1">
      <c r="A103" s="41" t="s">
        <v>2</v>
      </c>
      <c r="B103" s="42" t="s">
        <v>244</v>
      </c>
      <c r="C103" s="109" t="s">
        <v>245</v>
      </c>
      <c r="D103" s="101"/>
      <c r="E103" s="26">
        <v>652.7</v>
      </c>
      <c r="F103" s="26">
        <v>0</v>
      </c>
      <c r="G103" s="26">
        <v>0</v>
      </c>
    </row>
    <row r="104" spans="1:7" s="13" customFormat="1" ht="64.5" customHeight="1">
      <c r="A104" s="41" t="s">
        <v>2</v>
      </c>
      <c r="B104" s="42" t="s">
        <v>159</v>
      </c>
      <c r="C104" s="109" t="s">
        <v>204</v>
      </c>
      <c r="D104" s="101"/>
      <c r="E104" s="26">
        <v>4919.6</v>
      </c>
      <c r="F104" s="26">
        <v>4835.9</v>
      </c>
      <c r="G104" s="26">
        <v>4971.7</v>
      </c>
    </row>
    <row r="105" spans="1:7" s="13" customFormat="1" ht="64.5" customHeight="1">
      <c r="A105" s="41" t="s">
        <v>2</v>
      </c>
      <c r="B105" s="42" t="s">
        <v>259</v>
      </c>
      <c r="C105" s="109" t="s">
        <v>255</v>
      </c>
      <c r="D105" s="103"/>
      <c r="E105" s="26">
        <v>4044.7</v>
      </c>
      <c r="F105" s="26">
        <v>0</v>
      </c>
      <c r="G105" s="26">
        <v>0</v>
      </c>
    </row>
    <row r="106" spans="1:7" s="13" customFormat="1" ht="41.25" customHeight="1" hidden="1">
      <c r="A106" s="41" t="s">
        <v>2</v>
      </c>
      <c r="B106" s="42" t="s">
        <v>179</v>
      </c>
      <c r="C106" s="109" t="s">
        <v>189</v>
      </c>
      <c r="D106" s="120"/>
      <c r="E106" s="26"/>
      <c r="F106" s="26"/>
      <c r="G106" s="26"/>
    </row>
    <row r="107" spans="1:7" s="13" customFormat="1" ht="64.5" customHeight="1" hidden="1">
      <c r="A107" s="41" t="s">
        <v>2</v>
      </c>
      <c r="B107" s="42" t="s">
        <v>217</v>
      </c>
      <c r="C107" s="109" t="s">
        <v>218</v>
      </c>
      <c r="D107" s="103"/>
      <c r="E107" s="26"/>
      <c r="F107" s="26"/>
      <c r="G107" s="26"/>
    </row>
    <row r="108" spans="1:7" s="13" customFormat="1" ht="48.75" customHeight="1">
      <c r="A108" s="41" t="s">
        <v>2</v>
      </c>
      <c r="B108" s="42" t="s">
        <v>199</v>
      </c>
      <c r="C108" s="109" t="s">
        <v>239</v>
      </c>
      <c r="D108" s="103"/>
      <c r="E108" s="26">
        <v>4218.9</v>
      </c>
      <c r="F108" s="26">
        <v>0</v>
      </c>
      <c r="G108" s="26">
        <v>0</v>
      </c>
    </row>
    <row r="109" spans="1:7" s="13" customFormat="1" ht="64.5" customHeight="1">
      <c r="A109" s="41" t="s">
        <v>2</v>
      </c>
      <c r="B109" s="42" t="s">
        <v>249</v>
      </c>
      <c r="C109" s="109" t="s">
        <v>250</v>
      </c>
      <c r="D109" s="103"/>
      <c r="E109" s="26">
        <v>307.79</v>
      </c>
      <c r="F109" s="26">
        <v>0</v>
      </c>
      <c r="G109" s="26">
        <v>0</v>
      </c>
    </row>
    <row r="110" spans="1:7" s="13" customFormat="1" ht="30" customHeight="1">
      <c r="A110" s="37" t="s">
        <v>2</v>
      </c>
      <c r="B110" s="36" t="s">
        <v>183</v>
      </c>
      <c r="C110" s="107" t="s">
        <v>240</v>
      </c>
      <c r="D110" s="108"/>
      <c r="E110" s="26">
        <f>SUM(E111:E124)</f>
        <v>33321.200000000004</v>
      </c>
      <c r="F110" s="26">
        <f>SUM(F111:F119)</f>
        <v>28969.600000000002</v>
      </c>
      <c r="G110" s="26">
        <f>SUM(G111:G119)</f>
        <v>28985.100000000002</v>
      </c>
    </row>
    <row r="111" spans="1:7" ht="33" customHeight="1">
      <c r="A111" s="43" t="s">
        <v>2</v>
      </c>
      <c r="B111" s="38" t="s">
        <v>157</v>
      </c>
      <c r="C111" s="51" t="s">
        <v>83</v>
      </c>
      <c r="D111" s="52"/>
      <c r="E111" s="29">
        <v>998.1</v>
      </c>
      <c r="F111" s="30">
        <v>998.1</v>
      </c>
      <c r="G111" s="30">
        <v>998.1</v>
      </c>
    </row>
    <row r="112" spans="1:7" ht="48" customHeight="1">
      <c r="A112" s="43" t="s">
        <v>2</v>
      </c>
      <c r="B112" s="38" t="s">
        <v>247</v>
      </c>
      <c r="C112" s="51" t="s">
        <v>248</v>
      </c>
      <c r="D112" s="52"/>
      <c r="E112" s="29">
        <v>90</v>
      </c>
      <c r="F112" s="30">
        <v>0</v>
      </c>
      <c r="G112" s="30">
        <v>0</v>
      </c>
    </row>
    <row r="113" spans="1:7" ht="48" customHeight="1">
      <c r="A113" s="43" t="s">
        <v>2</v>
      </c>
      <c r="B113" s="38" t="s">
        <v>163</v>
      </c>
      <c r="C113" s="51" t="s">
        <v>84</v>
      </c>
      <c r="D113" s="52"/>
      <c r="E113" s="29">
        <v>5101.8</v>
      </c>
      <c r="F113" s="30">
        <v>5117.2</v>
      </c>
      <c r="G113" s="30">
        <v>5132.7</v>
      </c>
    </row>
    <row r="114" spans="1:7" ht="27" customHeight="1">
      <c r="A114" s="43" t="s">
        <v>2</v>
      </c>
      <c r="B114" s="38" t="s">
        <v>161</v>
      </c>
      <c r="C114" s="51" t="s">
        <v>78</v>
      </c>
      <c r="D114" s="52"/>
      <c r="E114" s="29">
        <v>677.5</v>
      </c>
      <c r="F114" s="30">
        <v>677.5</v>
      </c>
      <c r="G114" s="30">
        <v>677.5</v>
      </c>
    </row>
    <row r="115" spans="1:7" ht="78" customHeight="1">
      <c r="A115" s="43" t="s">
        <v>2</v>
      </c>
      <c r="B115" s="38" t="s">
        <v>158</v>
      </c>
      <c r="C115" s="51" t="s">
        <v>208</v>
      </c>
      <c r="D115" s="52"/>
      <c r="E115" s="29">
        <v>1848.6</v>
      </c>
      <c r="F115" s="30">
        <v>1848.6</v>
      </c>
      <c r="G115" s="30">
        <v>1848.6</v>
      </c>
    </row>
    <row r="116" spans="1:7" ht="42.75" customHeight="1">
      <c r="A116" s="43" t="s">
        <v>2</v>
      </c>
      <c r="B116" s="38" t="s">
        <v>162</v>
      </c>
      <c r="C116" s="51" t="s">
        <v>106</v>
      </c>
      <c r="D116" s="52"/>
      <c r="E116" s="29">
        <v>249.5</v>
      </c>
      <c r="F116" s="30">
        <v>249.5</v>
      </c>
      <c r="G116" s="30">
        <v>249.5</v>
      </c>
    </row>
    <row r="117" spans="1:7" s="22" customFormat="1" ht="45" customHeight="1">
      <c r="A117" s="43" t="s">
        <v>2</v>
      </c>
      <c r="B117" s="38" t="s">
        <v>207</v>
      </c>
      <c r="C117" s="51" t="s">
        <v>206</v>
      </c>
      <c r="D117" s="52"/>
      <c r="E117" s="29">
        <v>1373.5</v>
      </c>
      <c r="F117" s="30">
        <v>0</v>
      </c>
      <c r="G117" s="30">
        <v>0</v>
      </c>
    </row>
    <row r="118" spans="1:7" ht="39.75" customHeight="1">
      <c r="A118" s="43" t="s">
        <v>2</v>
      </c>
      <c r="B118" s="38" t="s">
        <v>160</v>
      </c>
      <c r="C118" s="51" t="s">
        <v>79</v>
      </c>
      <c r="D118" s="52"/>
      <c r="E118" s="29">
        <v>2935.8</v>
      </c>
      <c r="F118" s="30">
        <v>2935.8</v>
      </c>
      <c r="G118" s="30">
        <v>2935.8</v>
      </c>
    </row>
    <row r="119" spans="1:7" ht="44.25" customHeight="1">
      <c r="A119" s="43" t="s">
        <v>2</v>
      </c>
      <c r="B119" s="38" t="s">
        <v>168</v>
      </c>
      <c r="C119" s="51" t="s">
        <v>80</v>
      </c>
      <c r="D119" s="52"/>
      <c r="E119" s="29">
        <v>17142.9</v>
      </c>
      <c r="F119" s="30">
        <v>17142.9</v>
      </c>
      <c r="G119" s="30">
        <v>17142.9</v>
      </c>
    </row>
    <row r="120" spans="1:7" ht="44.25" customHeight="1" hidden="1">
      <c r="A120" s="43" t="s">
        <v>2</v>
      </c>
      <c r="B120" s="38" t="s">
        <v>214</v>
      </c>
      <c r="C120" s="51" t="s">
        <v>215</v>
      </c>
      <c r="D120" s="76"/>
      <c r="E120" s="29"/>
      <c r="F120" s="30"/>
      <c r="G120" s="30"/>
    </row>
    <row r="121" spans="1:7" ht="44.25" customHeight="1">
      <c r="A121" s="43" t="s">
        <v>2</v>
      </c>
      <c r="B121" s="38" t="s">
        <v>251</v>
      </c>
      <c r="C121" s="51" t="s">
        <v>216</v>
      </c>
      <c r="D121" s="76"/>
      <c r="E121" s="29">
        <v>1040.2</v>
      </c>
      <c r="F121" s="30">
        <v>0</v>
      </c>
      <c r="G121" s="30">
        <v>0</v>
      </c>
    </row>
    <row r="122" spans="1:7" ht="44.25" customHeight="1">
      <c r="A122" s="43" t="s">
        <v>2</v>
      </c>
      <c r="B122" s="38" t="s">
        <v>252</v>
      </c>
      <c r="C122" s="51" t="s">
        <v>216</v>
      </c>
      <c r="D122" s="76"/>
      <c r="E122" s="29">
        <v>1080.9</v>
      </c>
      <c r="F122" s="30">
        <v>0</v>
      </c>
      <c r="G122" s="30">
        <v>0</v>
      </c>
    </row>
    <row r="123" spans="1:7" ht="44.25" customHeight="1">
      <c r="A123" s="43" t="s">
        <v>2</v>
      </c>
      <c r="B123" s="38" t="s">
        <v>246</v>
      </c>
      <c r="C123" s="51" t="s">
        <v>216</v>
      </c>
      <c r="D123" s="76"/>
      <c r="E123" s="29">
        <v>782.4</v>
      </c>
      <c r="F123" s="30">
        <v>0</v>
      </c>
      <c r="G123" s="30">
        <v>0</v>
      </c>
    </row>
    <row r="124" spans="1:7" ht="44.25" customHeight="1" hidden="1">
      <c r="A124" s="43" t="s">
        <v>2</v>
      </c>
      <c r="B124" s="38" t="s">
        <v>210</v>
      </c>
      <c r="C124" s="51" t="s">
        <v>211</v>
      </c>
      <c r="D124" s="76"/>
      <c r="E124" s="29"/>
      <c r="F124" s="30"/>
      <c r="G124" s="30"/>
    </row>
    <row r="125" spans="1:7" s="13" customFormat="1" ht="21.75" customHeight="1">
      <c r="A125" s="24" t="s">
        <v>2</v>
      </c>
      <c r="B125" s="36" t="s">
        <v>88</v>
      </c>
      <c r="C125" s="72" t="s">
        <v>72</v>
      </c>
      <c r="D125" s="62"/>
      <c r="E125" s="26">
        <f>E133+E126+E129+E132+E128+E130+E127+E131</f>
        <v>145124.30000000002</v>
      </c>
      <c r="F125" s="26">
        <f>F133+F126+F129+F132+F128+F130+F127+F131</f>
        <v>148286.2</v>
      </c>
      <c r="G125" s="26">
        <f>G133+G126+G129+G132+G128+G130+G127+G131</f>
        <v>150400.15999999997</v>
      </c>
    </row>
    <row r="126" spans="1:7" ht="81" customHeight="1">
      <c r="A126" s="27" t="s">
        <v>2</v>
      </c>
      <c r="B126" s="38" t="s">
        <v>170</v>
      </c>
      <c r="C126" s="117" t="s">
        <v>268</v>
      </c>
      <c r="D126" s="118"/>
      <c r="E126" s="29">
        <v>1503.8</v>
      </c>
      <c r="F126" s="29">
        <v>1503.8</v>
      </c>
      <c r="G126" s="29">
        <v>1503.8</v>
      </c>
    </row>
    <row r="127" spans="1:7" ht="59.25" customHeight="1">
      <c r="A127" s="27" t="s">
        <v>2</v>
      </c>
      <c r="B127" s="38" t="s">
        <v>177</v>
      </c>
      <c r="C127" s="117" t="s">
        <v>269</v>
      </c>
      <c r="D127" s="119"/>
      <c r="E127" s="29">
        <v>6952.7</v>
      </c>
      <c r="F127" s="29">
        <v>6952.7</v>
      </c>
      <c r="G127" s="29">
        <v>6952.7</v>
      </c>
    </row>
    <row r="128" spans="1:7" ht="65.25" customHeight="1">
      <c r="A128" s="43" t="s">
        <v>2</v>
      </c>
      <c r="B128" s="44" t="s">
        <v>174</v>
      </c>
      <c r="C128" s="49" t="s">
        <v>270</v>
      </c>
      <c r="D128" s="50"/>
      <c r="E128" s="29">
        <v>0</v>
      </c>
      <c r="F128" s="29">
        <v>1216</v>
      </c>
      <c r="G128" s="29">
        <v>1216</v>
      </c>
    </row>
    <row r="129" spans="1:7" ht="66" customHeight="1">
      <c r="A129" s="27" t="s">
        <v>2</v>
      </c>
      <c r="B129" s="44" t="s">
        <v>176</v>
      </c>
      <c r="C129" s="49" t="s">
        <v>271</v>
      </c>
      <c r="D129" s="50"/>
      <c r="E129" s="29">
        <v>55</v>
      </c>
      <c r="F129" s="29">
        <v>3.7</v>
      </c>
      <c r="G129" s="29">
        <v>3.3</v>
      </c>
    </row>
    <row r="130" spans="1:7" ht="60" customHeight="1" hidden="1">
      <c r="A130" s="27" t="s">
        <v>2</v>
      </c>
      <c r="B130" s="44" t="s">
        <v>178</v>
      </c>
      <c r="C130" s="49" t="s">
        <v>200</v>
      </c>
      <c r="D130" s="50"/>
      <c r="E130" s="29"/>
      <c r="F130" s="29"/>
      <c r="G130" s="29"/>
    </row>
    <row r="131" spans="1:7" ht="62.25" customHeight="1">
      <c r="A131" s="27" t="s">
        <v>2</v>
      </c>
      <c r="B131" s="44" t="s">
        <v>175</v>
      </c>
      <c r="C131" s="49" t="s">
        <v>272</v>
      </c>
      <c r="D131" s="63"/>
      <c r="E131" s="29">
        <v>551</v>
      </c>
      <c r="F131" s="29">
        <v>536.5</v>
      </c>
      <c r="G131" s="29">
        <v>563.4</v>
      </c>
    </row>
    <row r="132" spans="1:7" ht="40.5" customHeight="1">
      <c r="A132" s="27" t="s">
        <v>2</v>
      </c>
      <c r="B132" s="38" t="s">
        <v>173</v>
      </c>
      <c r="C132" s="49" t="s">
        <v>273</v>
      </c>
      <c r="D132" s="50"/>
      <c r="E132" s="29">
        <v>453.9</v>
      </c>
      <c r="F132" s="29">
        <v>410.5</v>
      </c>
      <c r="G132" s="29">
        <v>410.5</v>
      </c>
    </row>
    <row r="133" spans="1:7" ht="23.25" customHeight="1">
      <c r="A133" s="27" t="s">
        <v>2</v>
      </c>
      <c r="B133" s="36" t="s">
        <v>184</v>
      </c>
      <c r="C133" s="72" t="s">
        <v>185</v>
      </c>
      <c r="D133" s="62"/>
      <c r="E133" s="26">
        <f>E134+E135+E136+E137+E138+E141+E139+E140+E142</f>
        <v>135607.90000000002</v>
      </c>
      <c r="F133" s="26">
        <f>F134+F135+F136+F137+F138+F141+F139+F140+F142</f>
        <v>137663</v>
      </c>
      <c r="G133" s="26">
        <f>G134+G135+G136+G137+G138+G141+G139+G140+G142</f>
        <v>139750.46</v>
      </c>
    </row>
    <row r="134" spans="1:7" ht="61.5" customHeight="1">
      <c r="A134" s="45" t="s">
        <v>2</v>
      </c>
      <c r="B134" s="46" t="s">
        <v>169</v>
      </c>
      <c r="C134" s="49" t="s">
        <v>22</v>
      </c>
      <c r="D134" s="50"/>
      <c r="E134" s="29">
        <v>350</v>
      </c>
      <c r="F134" s="29">
        <v>353</v>
      </c>
      <c r="G134" s="29">
        <v>356</v>
      </c>
    </row>
    <row r="135" spans="1:7" ht="104.25" customHeight="1">
      <c r="A135" s="27" t="s">
        <v>2</v>
      </c>
      <c r="B135" s="28" t="s">
        <v>186</v>
      </c>
      <c r="C135" s="55" t="s">
        <v>219</v>
      </c>
      <c r="D135" s="56"/>
      <c r="E135" s="29">
        <v>85944.8</v>
      </c>
      <c r="F135" s="29">
        <v>85944.9</v>
      </c>
      <c r="G135" s="29">
        <v>85944.9</v>
      </c>
    </row>
    <row r="136" spans="1:7" ht="45" customHeight="1">
      <c r="A136" s="27" t="s">
        <v>2</v>
      </c>
      <c r="B136" s="28" t="s">
        <v>167</v>
      </c>
      <c r="C136" s="49" t="s">
        <v>23</v>
      </c>
      <c r="D136" s="50"/>
      <c r="E136" s="29">
        <v>20884.9</v>
      </c>
      <c r="F136" s="29">
        <v>21720.2</v>
      </c>
      <c r="G136" s="29">
        <v>22589</v>
      </c>
    </row>
    <row r="137" spans="1:7" ht="81" customHeight="1">
      <c r="A137" s="27" t="s">
        <v>2</v>
      </c>
      <c r="B137" s="28" t="s">
        <v>172</v>
      </c>
      <c r="C137" s="49" t="s">
        <v>24</v>
      </c>
      <c r="D137" s="50"/>
      <c r="E137" s="29">
        <v>73.2</v>
      </c>
      <c r="F137" s="29">
        <v>73.9</v>
      </c>
      <c r="G137" s="29">
        <v>73.66</v>
      </c>
    </row>
    <row r="138" spans="1:7" ht="94.5" customHeight="1" hidden="1">
      <c r="A138" s="27" t="s">
        <v>2</v>
      </c>
      <c r="B138" s="28" t="s">
        <v>92</v>
      </c>
      <c r="C138" s="55" t="s">
        <v>28</v>
      </c>
      <c r="D138" s="56"/>
      <c r="E138" s="29"/>
      <c r="F138" s="29"/>
      <c r="G138" s="29"/>
    </row>
    <row r="139" spans="1:7" ht="60.75" customHeight="1">
      <c r="A139" s="27" t="s">
        <v>2</v>
      </c>
      <c r="B139" s="28" t="s">
        <v>187</v>
      </c>
      <c r="C139" s="49" t="s">
        <v>205</v>
      </c>
      <c r="D139" s="50"/>
      <c r="E139" s="29">
        <v>24791</v>
      </c>
      <c r="F139" s="29">
        <v>24791</v>
      </c>
      <c r="G139" s="29">
        <v>24791</v>
      </c>
    </row>
    <row r="140" spans="1:7" ht="85.5" customHeight="1">
      <c r="A140" s="27" t="s">
        <v>2</v>
      </c>
      <c r="B140" s="28" t="s">
        <v>171</v>
      </c>
      <c r="C140" s="55" t="s">
        <v>209</v>
      </c>
      <c r="D140" s="56"/>
      <c r="E140" s="29">
        <v>3564</v>
      </c>
      <c r="F140" s="29">
        <v>3564</v>
      </c>
      <c r="G140" s="29">
        <v>3564</v>
      </c>
    </row>
    <row r="141" spans="1:7" ht="96" customHeight="1" hidden="1">
      <c r="A141" s="27" t="s">
        <v>2</v>
      </c>
      <c r="B141" s="28" t="s">
        <v>89</v>
      </c>
      <c r="C141" s="55" t="s">
        <v>85</v>
      </c>
      <c r="D141" s="56"/>
      <c r="E141" s="29"/>
      <c r="F141" s="30"/>
      <c r="G141" s="30"/>
    </row>
    <row r="142" spans="1:7" ht="96" customHeight="1">
      <c r="A142" s="27" t="s">
        <v>2</v>
      </c>
      <c r="B142" s="28" t="s">
        <v>180</v>
      </c>
      <c r="C142" s="55" t="s">
        <v>81</v>
      </c>
      <c r="D142" s="56"/>
      <c r="E142" s="29">
        <v>0</v>
      </c>
      <c r="F142" s="29">
        <v>1216</v>
      </c>
      <c r="G142" s="29">
        <v>2431.9</v>
      </c>
    </row>
    <row r="143" spans="1:7" ht="33" customHeight="1">
      <c r="A143" s="27" t="s">
        <v>2</v>
      </c>
      <c r="B143" s="25" t="s">
        <v>212</v>
      </c>
      <c r="C143" s="61" t="s">
        <v>213</v>
      </c>
      <c r="D143" s="76"/>
      <c r="E143" s="26">
        <f>E144+E145</f>
        <v>730</v>
      </c>
      <c r="F143" s="48">
        <f>F146</f>
        <v>1000</v>
      </c>
      <c r="G143" s="48">
        <v>0</v>
      </c>
    </row>
    <row r="144" spans="1:7" ht="45" customHeight="1">
      <c r="A144" s="27" t="s">
        <v>2</v>
      </c>
      <c r="B144" s="28" t="s">
        <v>253</v>
      </c>
      <c r="C144" s="55" t="s">
        <v>254</v>
      </c>
      <c r="D144" s="56"/>
      <c r="E144" s="29">
        <v>123</v>
      </c>
      <c r="F144" s="30">
        <v>0</v>
      </c>
      <c r="G144" s="30">
        <v>0</v>
      </c>
    </row>
    <row r="145" spans="1:7" ht="43.5" customHeight="1">
      <c r="A145" s="27" t="s">
        <v>2</v>
      </c>
      <c r="B145" s="28" t="s">
        <v>260</v>
      </c>
      <c r="C145" s="55" t="s">
        <v>258</v>
      </c>
      <c r="D145" s="76"/>
      <c r="E145" s="29">
        <v>607</v>
      </c>
      <c r="F145" s="30">
        <v>0</v>
      </c>
      <c r="G145" s="30">
        <v>0</v>
      </c>
    </row>
    <row r="146" spans="1:7" ht="42" customHeight="1">
      <c r="A146" s="27" t="s">
        <v>2</v>
      </c>
      <c r="B146" s="28" t="s">
        <v>262</v>
      </c>
      <c r="C146" s="55" t="s">
        <v>261</v>
      </c>
      <c r="D146" s="76"/>
      <c r="E146" s="29">
        <v>0</v>
      </c>
      <c r="F146" s="30">
        <v>1000</v>
      </c>
      <c r="G146" s="30">
        <v>0</v>
      </c>
    </row>
    <row r="147" spans="1:7" s="13" customFormat="1" ht="24" customHeight="1">
      <c r="A147" s="24" t="s">
        <v>2</v>
      </c>
      <c r="B147" s="25" t="s">
        <v>90</v>
      </c>
      <c r="C147" s="72" t="s">
        <v>25</v>
      </c>
      <c r="D147" s="62"/>
      <c r="E147" s="26">
        <f>E148</f>
        <v>802.9</v>
      </c>
      <c r="F147" s="26">
        <f>F148</f>
        <v>802.9</v>
      </c>
      <c r="G147" s="26">
        <f>G148</f>
        <v>802.9</v>
      </c>
    </row>
    <row r="148" spans="1:7" s="13" customFormat="1" ht="23.25" customHeight="1">
      <c r="A148" s="27" t="s">
        <v>2</v>
      </c>
      <c r="B148" s="28" t="s">
        <v>182</v>
      </c>
      <c r="C148" s="49" t="s">
        <v>256</v>
      </c>
      <c r="D148" s="50"/>
      <c r="E148" s="47">
        <f>E149+E150</f>
        <v>802.9</v>
      </c>
      <c r="F148" s="47">
        <f>F149+F150</f>
        <v>802.9</v>
      </c>
      <c r="G148" s="47">
        <f>G149+G150</f>
        <v>802.9</v>
      </c>
    </row>
    <row r="149" spans="1:7" ht="41.25" customHeight="1">
      <c r="A149" s="27" t="s">
        <v>2</v>
      </c>
      <c r="B149" s="28" t="s">
        <v>181</v>
      </c>
      <c r="C149" s="66" t="s">
        <v>257</v>
      </c>
      <c r="D149" s="67"/>
      <c r="E149" s="47">
        <v>90</v>
      </c>
      <c r="F149" s="47">
        <v>90</v>
      </c>
      <c r="G149" s="47">
        <v>90</v>
      </c>
    </row>
    <row r="150" spans="1:7" ht="36" customHeight="1">
      <c r="A150" s="27" t="s">
        <v>2</v>
      </c>
      <c r="B150" s="28" t="s">
        <v>198</v>
      </c>
      <c r="C150" s="49" t="s">
        <v>241</v>
      </c>
      <c r="D150" s="116"/>
      <c r="E150" s="47">
        <v>712.9</v>
      </c>
      <c r="F150" s="30">
        <v>712.9</v>
      </c>
      <c r="G150" s="30">
        <v>712.9</v>
      </c>
    </row>
    <row r="151" spans="1:7" ht="17.25">
      <c r="A151" s="113" t="s">
        <v>27</v>
      </c>
      <c r="B151" s="114"/>
      <c r="C151" s="114"/>
      <c r="D151" s="115"/>
      <c r="E151" s="21">
        <f>E93+E16</f>
        <v>431073.79000000004</v>
      </c>
      <c r="F151" s="21">
        <f>F93+F16</f>
        <v>384324.6</v>
      </c>
      <c r="G151" s="21">
        <f>G93+G16</f>
        <v>383762.55999999994</v>
      </c>
    </row>
  </sheetData>
  <sheetProtection/>
  <mergeCells count="150">
    <mergeCell ref="C146:D146"/>
    <mergeCell ref="C145:D145"/>
    <mergeCell ref="C143:D143"/>
    <mergeCell ref="C123:D123"/>
    <mergeCell ref="C124:D124"/>
    <mergeCell ref="C137:D137"/>
    <mergeCell ref="C106:D106"/>
    <mergeCell ref="C109:D109"/>
    <mergeCell ref="C136:D136"/>
    <mergeCell ref="C131:D131"/>
    <mergeCell ref="C135:D135"/>
    <mergeCell ref="C132:D132"/>
    <mergeCell ref="C120:D120"/>
    <mergeCell ref="C113:D113"/>
    <mergeCell ref="C121:D121"/>
    <mergeCell ref="C117:D117"/>
    <mergeCell ref="C133:D133"/>
    <mergeCell ref="C108:D108"/>
    <mergeCell ref="C142:D142"/>
    <mergeCell ref="C127:D127"/>
    <mergeCell ref="C125:D125"/>
    <mergeCell ref="C122:D122"/>
    <mergeCell ref="C129:D129"/>
    <mergeCell ref="C130:D130"/>
    <mergeCell ref="C118:D118"/>
    <mergeCell ref="C116:D116"/>
    <mergeCell ref="C149:D149"/>
    <mergeCell ref="C139:D139"/>
    <mergeCell ref="C140:D140"/>
    <mergeCell ref="C100:D100"/>
    <mergeCell ref="C126:D126"/>
    <mergeCell ref="C107:D107"/>
    <mergeCell ref="C103:D103"/>
    <mergeCell ref="C111:D111"/>
    <mergeCell ref="C105:D105"/>
    <mergeCell ref="C115:D115"/>
    <mergeCell ref="C87:D87"/>
    <mergeCell ref="C95:D95"/>
    <mergeCell ref="C92:D92"/>
    <mergeCell ref="A151:D151"/>
    <mergeCell ref="C138:D138"/>
    <mergeCell ref="C141:D141"/>
    <mergeCell ref="C144:D144"/>
    <mergeCell ref="C148:D148"/>
    <mergeCell ref="C147:D147"/>
    <mergeCell ref="C150:D150"/>
    <mergeCell ref="C88:D88"/>
    <mergeCell ref="C89:D89"/>
    <mergeCell ref="C93:D93"/>
    <mergeCell ref="C97:D97"/>
    <mergeCell ref="C119:D119"/>
    <mergeCell ref="C134:D134"/>
    <mergeCell ref="C99:D99"/>
    <mergeCell ref="C96:D96"/>
    <mergeCell ref="C110:D110"/>
    <mergeCell ref="C102:D102"/>
    <mergeCell ref="C104:D104"/>
    <mergeCell ref="C128:D128"/>
    <mergeCell ref="C114:D114"/>
    <mergeCell ref="C98:D98"/>
    <mergeCell ref="C83:D83"/>
    <mergeCell ref="C78:D78"/>
    <mergeCell ref="C80:D80"/>
    <mergeCell ref="C94:D94"/>
    <mergeCell ref="C82:D82"/>
    <mergeCell ref="C86:D86"/>
    <mergeCell ref="C91:D91"/>
    <mergeCell ref="C79:D79"/>
    <mergeCell ref="C84:D84"/>
    <mergeCell ref="C85:D85"/>
    <mergeCell ref="C45:D45"/>
    <mergeCell ref="C54:D54"/>
    <mergeCell ref="C46:D46"/>
    <mergeCell ref="C52:D52"/>
    <mergeCell ref="C47:D47"/>
    <mergeCell ref="C48:D48"/>
    <mergeCell ref="C44:D44"/>
    <mergeCell ref="C21:D21"/>
    <mergeCell ref="C35:D35"/>
    <mergeCell ref="C34:D34"/>
    <mergeCell ref="C41:D41"/>
    <mergeCell ref="C43:D43"/>
    <mergeCell ref="C42:D42"/>
    <mergeCell ref="C39:D39"/>
    <mergeCell ref="C37:D37"/>
    <mergeCell ref="C40:D40"/>
    <mergeCell ref="C38:D38"/>
    <mergeCell ref="C29:D29"/>
    <mergeCell ref="C25:D25"/>
    <mergeCell ref="C28:D28"/>
    <mergeCell ref="C36:D36"/>
    <mergeCell ref="C33:D33"/>
    <mergeCell ref="C30:D30"/>
    <mergeCell ref="C17:D17"/>
    <mergeCell ref="C31:D31"/>
    <mergeCell ref="C32:D32"/>
    <mergeCell ref="E12:E14"/>
    <mergeCell ref="A15:B15"/>
    <mergeCell ref="C16:D16"/>
    <mergeCell ref="C24:D24"/>
    <mergeCell ref="C18:D18"/>
    <mergeCell ref="C77:D77"/>
    <mergeCell ref="D2:G2"/>
    <mergeCell ref="D3:G3"/>
    <mergeCell ref="D4:G4"/>
    <mergeCell ref="B7:G7"/>
    <mergeCell ref="B8:G8"/>
    <mergeCell ref="C15:D15"/>
    <mergeCell ref="E11:G11"/>
    <mergeCell ref="C26:D26"/>
    <mergeCell ref="C27:D27"/>
    <mergeCell ref="C73:D73"/>
    <mergeCell ref="C67:D67"/>
    <mergeCell ref="C63:D63"/>
    <mergeCell ref="C64:D64"/>
    <mergeCell ref="B9:G9"/>
    <mergeCell ref="F12:F14"/>
    <mergeCell ref="G12:G14"/>
    <mergeCell ref="C49:D49"/>
    <mergeCell ref="C22:D22"/>
    <mergeCell ref="C19:D19"/>
    <mergeCell ref="C20:D20"/>
    <mergeCell ref="C23:D23"/>
    <mergeCell ref="A11:B14"/>
    <mergeCell ref="C11:D14"/>
    <mergeCell ref="C58:D58"/>
    <mergeCell ref="C101:D101"/>
    <mergeCell ref="C61:D61"/>
    <mergeCell ref="C51:D51"/>
    <mergeCell ref="C65:D65"/>
    <mergeCell ref="C66:D66"/>
    <mergeCell ref="C62:D62"/>
    <mergeCell ref="C70:D70"/>
    <mergeCell ref="C69:D69"/>
    <mergeCell ref="C75:D75"/>
    <mergeCell ref="C50:D50"/>
    <mergeCell ref="C53:D53"/>
    <mergeCell ref="C55:D55"/>
    <mergeCell ref="C57:D57"/>
    <mergeCell ref="C56:D56"/>
    <mergeCell ref="C59:D59"/>
    <mergeCell ref="C60:D60"/>
    <mergeCell ref="C112:D112"/>
    <mergeCell ref="C90:D90"/>
    <mergeCell ref="C71:D71"/>
    <mergeCell ref="C72:D72"/>
    <mergeCell ref="C76:D76"/>
    <mergeCell ref="C74:D74"/>
    <mergeCell ref="C81:D81"/>
    <mergeCell ref="C68:D68"/>
  </mergeCells>
  <printOptions horizontalCentered="1"/>
  <pageMargins left="0.984251968503937" right="0.1968503937007874" top="0.2362204724409449" bottom="0.1968503937007874" header="0" footer="0"/>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2022-09-01T08:03:48Z</cp:lastPrinted>
  <dcterms:created xsi:type="dcterms:W3CDTF">2014-10-24T10:22:06Z</dcterms:created>
  <dcterms:modified xsi:type="dcterms:W3CDTF">2022-09-16T09:04:53Z</dcterms:modified>
  <cp:category/>
  <cp:version/>
  <cp:contentType/>
  <cp:contentStatus/>
</cp:coreProperties>
</file>