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9990" windowHeight="9990" activeTab="0"/>
  </bookViews>
  <sheets>
    <sheet name="2023-2025" sheetId="1" r:id="rId1"/>
  </sheets>
  <definedNames/>
  <calcPr fullCalcOnLoad="1"/>
</workbook>
</file>

<file path=xl/sharedStrings.xml><?xml version="1.0" encoding="utf-8"?>
<sst xmlns="http://schemas.openxmlformats.org/spreadsheetml/2006/main" count="477" uniqueCount="318">
  <si>
    <t>Прочие межбюджетные трансферты, передаваемые бюджетам муниципальных округов (Прочие межбюджетные трансферты, передаваемые бюджетам на реализацию образовательных проектов в рамках поддержки школьных инициатив Тверской области)</t>
  </si>
  <si>
    <t>2 02 49999 14 0000 150</t>
  </si>
  <si>
    <t>2 02 49999 14 2164 150</t>
  </si>
  <si>
    <t>202 49999 14 2245 150</t>
  </si>
  <si>
    <t>202 49999 14 2246 150</t>
  </si>
  <si>
    <t>Прочие межбюджетные трансферты, передаваемые бюджетам муниципальных округов (Прочие межбюджетные трансферты, передаваемые бюджетам  на обеспечение мероприятий по переселению граждан из аварийного жилищного фонда за счет средств областного бюджета Тверской области с привлечением средств публично-правовой компании "Фонд развития территорий")</t>
  </si>
  <si>
    <t>Прочие межбюджетные трансферты, передаваемые бюджетам муниципальных округов (Прочие межбюджетные трансферты, передаваемые бюджетам  на обеспечение мероприятий по переселению граждан из аварийного жилищного фонда за счет средств, поступивших от публично-правовой компании "Фонд развития территорий")</t>
  </si>
  <si>
    <t>Прочие межбюджетные трансферты, передаваемые бюджетам муниципальных округов (Прочие межбюджетные трансферты, передаваемые бюджетам на приобретение и установку детских игровых комплексов)</t>
  </si>
  <si>
    <t>Прочие межбюджетные трансферты, передаваемые бюджетам муниципальных округов (Прочие межбюджетные трансферты, передаваемые бюджетам на реализацию мероприятий по обращениям, поступающим к депутатам Законодательного Собрания Тверской области)</t>
  </si>
  <si>
    <t>Поступления от денежных пожертвований, предоставляемых физическими лицами получателям средств бюджетов муниципальных округов</t>
  </si>
  <si>
    <t>Субсидии бюджетам муниципальных округов на поддержку отрасли культуры ( в части комплектования библиотечных фондов)</t>
  </si>
  <si>
    <t>Наименование дохода</t>
  </si>
  <si>
    <t>НАЛОГОВЫЕ И НЕНАЛОГОВЫЕ ДОХОДЫ</t>
  </si>
  <si>
    <t>000</t>
  </si>
  <si>
    <t xml:space="preserve"> НАЛОГИ НА ПРИБЫЛЬ, ДОХОДЫ</t>
  </si>
  <si>
    <t>Налог на доходы физических лиц</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</si>
  <si>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</si>
  <si>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</si>
  <si>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 xml:space="preserve"> НАЛОГИ НА СОВОКУПНЫЙ ДОХОД</t>
  </si>
  <si>
    <t>Единый сельскохозяйственный налог</t>
  </si>
  <si>
    <t xml:space="preserve"> Налог, взимаемый в связи с применением патентной системы налогообложения</t>
  </si>
  <si>
    <t>ГОСУДАРСТВЕННАЯ ПОШЛИНА</t>
  </si>
  <si>
    <t>ДОХОДЫ ОТ ИСПОЛЬЗОВАНИЯ ИМУЩЕСТВА, НАХОДЯЩЕГОСЯ В ГОСУДАРСТВЕННОЙ И МУНИЦИПАЛЬНОЙ СОБСТВЕННОСТИ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</si>
  <si>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</si>
  <si>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</si>
  <si>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</si>
  <si>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ДОХОДЫ ОТ ОКАЗАНИЯ ПЛАТНЫХ УСЛУГ И КОМПЕНСАЦИИ ЗАТРАТ ГОСУДАРСТВА</t>
  </si>
  <si>
    <t>ДОХОДЫ ОТ ПРОДАЖИ МАТЕРИАЛЬНЫХ И НЕМАТЕРИАЛЬНЫХ АКТИВОВ</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</si>
  <si>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</si>
  <si>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</si>
  <si>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</si>
  <si>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</si>
  <si>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БЕЗВОЗМЕЗДНЫЕ ПОСТУПЛЕНИЯ</t>
  </si>
  <si>
    <t>ВСЕГО ДОХОДОВ:</t>
  </si>
  <si>
    <t>Субвенции местным бюджетам на осуществление органами местного самоуправления Тверской области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t>
  </si>
  <si>
    <t>Плата за выбросы загрязняющих веществ в атмосферный воздух стационарными объектами</t>
  </si>
  <si>
    <t>Доходы от оказания платных услуг (работ)</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</si>
  <si>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</si>
  <si>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Код бюджетной классификации Российской Федерации </t>
  </si>
  <si>
    <t>2</t>
  </si>
  <si>
    <t>1 00 00000 00 0000 000</t>
  </si>
  <si>
    <t>1 01 00000 00 0000 000</t>
  </si>
  <si>
    <t>1 01 02000 01 0000 110</t>
  </si>
  <si>
    <t>1 01 02010 01 0000 110</t>
  </si>
  <si>
    <t>1 01 02020 01 0000 110</t>
  </si>
  <si>
    <t>1 01 02030 01 0000 110</t>
  </si>
  <si>
    <t>1 01 02040 01 0000 110</t>
  </si>
  <si>
    <t>1 03 02000 01 0000 110</t>
  </si>
  <si>
    <t>2 02 00000 00 0000 000</t>
  </si>
  <si>
    <t>2 00 00000 00 0000 000</t>
  </si>
  <si>
    <t>1 05 00000 00 0000 000</t>
  </si>
  <si>
    <t>1 05 03000 00 0000 110</t>
  </si>
  <si>
    <t>1 05 03010 01 0000 110</t>
  </si>
  <si>
    <t>1 05 04000 02 0000 110</t>
  </si>
  <si>
    <t>1 08 00000 00 0000 000</t>
  </si>
  <si>
    <t>1 08 03010 01 0000 110</t>
  </si>
  <si>
    <t>1 11 00000 00 0000 000</t>
  </si>
  <si>
    <t>1 11 05000 00 0000 120</t>
  </si>
  <si>
    <t>1 12 00000 00 0000 000</t>
  </si>
  <si>
    <t>1 12 01000 01 0000 120</t>
  </si>
  <si>
    <t>1 12 01010 01 0000 120</t>
  </si>
  <si>
    <t>1 12 01030 01 0000 120</t>
  </si>
  <si>
    <t>1 12 01040 01 0000 120</t>
  </si>
  <si>
    <t>1 13 00000 00 0000 000</t>
  </si>
  <si>
    <t>1 13 01000 00 0000 130</t>
  </si>
  <si>
    <t>1 14 00000 00 0000 000</t>
  </si>
  <si>
    <t>1 14 02000 00 0000 410</t>
  </si>
  <si>
    <t>1 14 02053 05 0000 410</t>
  </si>
  <si>
    <t>1 14 06000 00 0000 430</t>
  </si>
  <si>
    <t>1 16 00000 00 0000 000</t>
  </si>
  <si>
    <t>1 03 00000 00 0000 000</t>
  </si>
  <si>
    <t>Плата за сбросы загрязняющих веществ в водные объекты</t>
  </si>
  <si>
    <t>4</t>
  </si>
  <si>
    <t>Сумма, тыс.руб.</t>
  </si>
  <si>
    <t>Дотации бюджетам бюджетной системы Российской Федерации</t>
  </si>
  <si>
    <t>Субвенции бюджетам бюджетной системы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</si>
  <si>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</si>
  <si>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</si>
  <si>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</si>
  <si>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</si>
  <si>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</si>
  <si>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Субвенции бюджетам 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сбору (в том числе раздельному сбору), транспортированию, обработке, утилизации, обезвреживанию, захоронению твердых коммунальных отходов</t>
  </si>
  <si>
    <t>2 02 10000 00 0000 150</t>
  </si>
  <si>
    <t>2 02 20000 00 0000 150</t>
  </si>
  <si>
    <t>2 02 30000 00 0000 150</t>
  </si>
  <si>
    <t>2 02 39999 05 2192 150</t>
  </si>
  <si>
    <t>2 07 00000 00 0000 000</t>
  </si>
  <si>
    <t xml:space="preserve">Плата за размещение отходов производства и потребления
</t>
  </si>
  <si>
    <t>2 02 39999 05 2151 150</t>
  </si>
  <si>
    <t>1 16 01053 01 0000 140</t>
  </si>
  <si>
    <t>1 16 01063 01 0000 140</t>
  </si>
  <si>
    <t>1 16 01153 01 0000 140</t>
  </si>
  <si>
    <t>1 16 01173 01 0000 140</t>
  </si>
  <si>
    <t>1 16 01193 01 0000 140</t>
  </si>
  <si>
    <t>1 16 01203 01 0000 140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</si>
  <si>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</si>
  <si>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</si>
  <si>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</si>
  <si>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</si>
  <si>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</si>
  <si>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1 03 02231 01 0000 110</t>
  </si>
  <si>
    <t>1 03 02241 01 0000 110</t>
  </si>
  <si>
    <t>1 03 02251 01 0000 110</t>
  </si>
  <si>
    <t>1 03 02261 01 0000 110</t>
  </si>
  <si>
    <t>НАЛОГИ НА ИМУЩЕСТВО</t>
  </si>
  <si>
    <t>106 00000 00 0000 000</t>
  </si>
  <si>
    <t>Налог на имущество физических лиц</t>
  </si>
  <si>
    <t>106 06000 00 0000 110</t>
  </si>
  <si>
    <t>106 01000 00  0000 110</t>
  </si>
  <si>
    <t>Земельный налог</t>
  </si>
  <si>
    <t xml:space="preserve"> Налог, взимаемый в связи с применением патентной системы налогообложения, зачисляемый в бюджеты муниципальных округов</t>
  </si>
  <si>
    <t>1 05 04060 02 0000 110</t>
  </si>
  <si>
    <t>Налог на имущество физических лиц, взимаемый по ставкам, применяемым к объектам налогообложения, расположенным в границах муниципальных округов</t>
  </si>
  <si>
    <t>1 06 01020 14 0000 110</t>
  </si>
  <si>
    <t>Земельный налог с организаций, обладающих земельным участком, расположенным в границах муниципальных округов</t>
  </si>
  <si>
    <t>Земельный налог с физических лиц, обладающих земельным участком, расположенным в границах муниципальных округов</t>
  </si>
  <si>
    <t>1 06 06032 14 0000 110</t>
  </si>
  <si>
    <t>1 06 06042 14 0000 110</t>
  </si>
  <si>
    <t>1 13 01994 14 0000 130</t>
  </si>
  <si>
    <t>Прочие доходы от оказания платных услуг (работ) получателями средств бюджетов муниципальных округов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</si>
  <si>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</si>
  <si>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1 11 05012 14 0000 120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</si>
  <si>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t>
  </si>
  <si>
    <t>1 11 05024 14 0000 120</t>
  </si>
  <si>
    <t>Доходы от сдачи в аренду имущества, находящегося в оперативном управлении органов управления муниципальных округов и созданных ими учреждений (за исключением имущества муниципальных бюджетных и автономных учреждений)</t>
  </si>
  <si>
    <t>1 11 05034 14 0000 120</t>
  </si>
  <si>
    <t>1 11 05074 14 0000 120</t>
  </si>
  <si>
    <t>Доходы от сдачи в аренду имущества, составляющего казну муниципальных округов (за исключением земельных участков)</t>
  </si>
  <si>
    <t>Прочие поступления от использования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</si>
  <si>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1 11 09044 14 0000 120</t>
  </si>
  <si>
    <t>Доходы от продажи земельных участков, государственная собственность на которые не разграничена и которые расположены в границах муниципальных округов</t>
  </si>
  <si>
    <t>1 14 06012 14 0000 430</t>
  </si>
  <si>
    <t>1 14 06312 14 0000 430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</si>
  <si>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муниципальных округов</t>
  </si>
  <si>
    <t>Доходы от приватизации имущества, находящегося в собственности муниципальных округов, в части приватизации нефинансовых активов имущества казны</t>
  </si>
  <si>
    <t>1 14 13040 14 0000 410</t>
  </si>
  <si>
    <t>116 01133 01 0000 140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</si>
  <si>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</si>
  <si>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1 16 07090 14 0000 140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</si>
  <si>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округа</t>
  </si>
  <si>
    <t>116 02020 02 0000 140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</si>
  <si>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</si>
  <si>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101 02080 01 0000 110</t>
  </si>
  <si>
    <t>2 02 15002 14 0000 150</t>
  </si>
  <si>
    <t>2 02 15001 14 0000 150</t>
  </si>
  <si>
    <t>2 02 29999 14 2049 150</t>
  </si>
  <si>
    <t>2 02 29999 14 2093 150</t>
  </si>
  <si>
    <t>202 25304 14 0000 150</t>
  </si>
  <si>
    <t>2 02 29999 14 2207 150</t>
  </si>
  <si>
    <t>2 02 29999 14 2071 150</t>
  </si>
  <si>
    <t>2 02 29999 14 2203 150</t>
  </si>
  <si>
    <t>2 02 29999 14 2064 150</t>
  </si>
  <si>
    <t>2 02 20216 14 2224 150</t>
  </si>
  <si>
    <t>2 02 20216 14 2125 150</t>
  </si>
  <si>
    <t>2 02 20216 14 2227 150</t>
  </si>
  <si>
    <t>2 02 39999 14 2070 150</t>
  </si>
  <si>
    <t>2 02 29999 14 2208 150</t>
  </si>
  <si>
    <t>2 02 39999 14 2015 150</t>
  </si>
  <si>
    <t>2 02 30029 14 0000 150</t>
  </si>
  <si>
    <t>2 02 39999 14 2174 150</t>
  </si>
  <si>
    <t>2 02 39999 14 2114 150</t>
  </si>
  <si>
    <t>2 02 35930 14 0000 150</t>
  </si>
  <si>
    <t>2 02 35118 14 0000 150</t>
  </si>
  <si>
    <t>2 02 35120 14 0000 150</t>
  </si>
  <si>
    <t>2 02 35303 14 0000 150</t>
  </si>
  <si>
    <t>2 02 25497 14 0000 150</t>
  </si>
  <si>
    <t>2 02 39999 14 2217 150</t>
  </si>
  <si>
    <t>2 07 04020 14 0000 150</t>
  </si>
  <si>
    <t>2 07 04000 14 0000 150</t>
  </si>
  <si>
    <t>Прочие безвозмездные поступления в бюджеты муниципальных округов</t>
  </si>
  <si>
    <t>2 02 29999 14 0000 150</t>
  </si>
  <si>
    <t>2 02 39999 14 0000 150</t>
  </si>
  <si>
    <t>Прочие субвенции бюджетам муниципальных округов</t>
  </si>
  <si>
    <t>2 02 39999 14 2016 150</t>
  </si>
  <si>
    <t>2 02 39999 14 2153 150</t>
  </si>
  <si>
    <t>2 02 20216 14 0000 150</t>
  </si>
  <si>
    <t>Субсидии бюджетам муниципальных округов на реализацию мероприятий по обеспечению жильем молодых семей</t>
  </si>
  <si>
    <t xml:space="preserve">Субсидии бюджетам муниципальных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t>
  </si>
  <si>
    <t>Дотации бюджетам муниципальных округов на поддержку мер по обеспечению сбалансированности бюджетов</t>
  </si>
  <si>
    <t>117 15000 00 0000 150</t>
  </si>
  <si>
    <t>105 01000 00 0000 110</t>
  </si>
  <si>
    <t>Налог, взимаемый в связи с применением упрощенной  системы налогообложения</t>
  </si>
  <si>
    <t>000 105 01020 01 0000 110</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</si>
  <si>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</si>
  <si>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</si>
  <si>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2 07 04050 14 0000 150</t>
  </si>
  <si>
    <t>202 25555 14 0000 150</t>
  </si>
  <si>
    <t>1 05 02010 02 10000 110</t>
  </si>
  <si>
    <t>Единый налог на вмененный доход для отдельных видов деятельности</t>
  </si>
  <si>
    <t>1 05 02000 00 0000 110</t>
  </si>
  <si>
    <t>Прочие межбюджетные трансферты, передаваемые бюджетам муниципальных округов</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</si>
  <si>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</si>
  <si>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116 1105001 0000 140</t>
  </si>
  <si>
    <t xml:space="preserve">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t>
  </si>
  <si>
    <t xml:space="preserve">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</si>
  <si>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t>
  </si>
  <si>
    <t xml:space="preserve">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t>
  </si>
  <si>
    <t>1 16 11050 01 0000 140</t>
  </si>
  <si>
    <t xml:space="preserve">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
</t>
  </si>
  <si>
    <t>117 15020 14 0000 150</t>
  </si>
  <si>
    <t xml:space="preserve">Доходы от продажи земельных участков, находящихся в государственной и муниципальной собственности
</t>
  </si>
  <si>
    <t xml:space="preserve">Инициативные платежи, зачисляемые в бюджеты муниципальных округов
</t>
  </si>
  <si>
    <t xml:space="preserve">Субсидии бюджетам бюджетной системы Российской Федерации (межбюджетные субсидии)
</t>
  </si>
  <si>
    <t xml:space="preserve">Прочие субсидии бюджетам муниципальных округов
</t>
  </si>
  <si>
    <t xml:space="preserve">Прочие безвозмездные поступления в бюджеты муниципальных округов
</t>
  </si>
  <si>
    <t>ПРОЧИЕ НЕНАЛОГОВЫЕ ДОХОДЫ</t>
  </si>
  <si>
    <t xml:space="preserve">Инициативные платежи
</t>
  </si>
  <si>
    <t>117 00000 00 0000 000</t>
  </si>
  <si>
    <t>1 16 01083 01 0000 140</t>
  </si>
  <si>
    <t>202 49999 14 2233 150</t>
  </si>
  <si>
    <t>106 06030 00 0000 110</t>
  </si>
  <si>
    <t>Земельный налог с организаций</t>
  </si>
  <si>
    <t>106 06040 00 0000 110</t>
  </si>
  <si>
    <t>Земельный налог с физических лиц</t>
  </si>
  <si>
    <t>202 29999 14 9005 150</t>
  </si>
  <si>
    <t>202 29999 14 9006 150</t>
  </si>
  <si>
    <t>202 29999 14 2062 150</t>
  </si>
  <si>
    <t>2 02 49999 14 8000 150</t>
  </si>
  <si>
    <t>2 02 25519 14 0000 150</t>
  </si>
  <si>
    <t>2 02 25098 14 0000 150</t>
  </si>
  <si>
    <t>2 02 25467 14 0000 150</t>
  </si>
  <si>
    <t xml:space="preserve">Субсидии бюджетам муниципальных округов на обеспечение развития и укрепления материально-технической базы домов культуры в населенных пунктах с числом жителей до 50 тысяч человек </t>
  </si>
  <si>
    <t>2 02 29999 14 2190 150</t>
  </si>
  <si>
    <t>202 29999 14 9009 150</t>
  </si>
  <si>
    <t>202 29999 14 9010 150</t>
  </si>
  <si>
    <t xml:space="preserve">000 </t>
  </si>
  <si>
    <t>202 29999 14 2243 150</t>
  </si>
  <si>
    <t>2 02 35179 14 0000 150</t>
  </si>
  <si>
    <t>Субвенции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</si>
  <si>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2 02 29999 14 2244 150</t>
  </si>
  <si>
    <t>Субвенции бюджетам муниципальных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</si>
  <si>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</si>
  <si>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округов на государственную регистрацию актов гражданского состояния</t>
  </si>
  <si>
    <t>101 02130 01 0000 110</t>
  </si>
  <si>
    <t>101 02140 01 0000 110</t>
  </si>
  <si>
    <t xml:space="preserve"> Налог на доходы физических лиц части суммы налога, превышающей 650 000 рублей, относящейся к части налоговой базы, превышающей 5 000 000 рублей</t>
  </si>
  <si>
    <t xml:space="preserve"> 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</si>
  <si>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</si>
  <si>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</si>
  <si>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</si>
  <si>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</si>
  <si>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</si>
  <si>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1 05 01010 01 0000 110</t>
  </si>
  <si>
    <t>1 05 01020 01 0000 110</t>
  </si>
  <si>
    <t>1 05 02000 01 0000 110</t>
  </si>
  <si>
    <t>1 05 02010 01 0000 110</t>
  </si>
  <si>
    <t>1 05 02020 01 0000 110</t>
  </si>
  <si>
    <t xml:space="preserve"> Единый налог на вмененный доход для отдельных видов деятельности</t>
  </si>
  <si>
    <t xml:space="preserve"> Единый налог на вмененный доход</t>
  </si>
  <si>
    <t>1 09 04050 00 0000 110</t>
  </si>
  <si>
    <t xml:space="preserve">  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t>
  </si>
  <si>
    <t>Доходы бюджета муниципального образования Селижаровский муниципальный округ Тверской области за 2023 год</t>
  </si>
  <si>
    <t>Утверждено решение о бюджете на 2023 год</t>
  </si>
  <si>
    <t>Исполнено в 2023 году</t>
  </si>
  <si>
    <t xml:space="preserve">Доходы от компенсации затрат государства
</t>
  </si>
  <si>
    <t xml:space="preserve">Прочие доходы от компенсации затрат бюджетов муниципальных округов
</t>
  </si>
  <si>
    <t>1 13 02000 14 0000 130</t>
  </si>
  <si>
    <t>1 13 02994 14 0000 130</t>
  </si>
  <si>
    <t>1 16 01183 01 0000 140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</si>
  <si>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</si>
  <si>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Субсидии бюджетам муниципальных округов на реализацию программ формирования современной городской среды</t>
  </si>
  <si>
    <t>Возврат прочих остатков субсидий, субвенций и иных межбюджетных трансфертов, имеющих целевое назначение, прошлых лет из бюджетов муниципальных округов</t>
  </si>
  <si>
    <t>2 19 60010 14 0000 150</t>
  </si>
  <si>
    <t xml:space="preserve">Дотации (гранты) бюджетам муниципальных округов за достижение показателей деятельности органов местного самоуправления
</t>
  </si>
  <si>
    <t>2 02 16549 14 0000 150</t>
  </si>
  <si>
    <t xml:space="preserve"> Доходы от реализации имущества, находящегося в оперативном управлении учреждений, находящихся в ведении органов управления муниципальных округов (за исключением имущества муниципальных бюджетных и автономных учреждений), в части реализации основных средств по указанному имуществу</t>
  </si>
  <si>
    <t>1 14 02042 14 0000 410</t>
  </si>
  <si>
    <t xml:space="preserve">ВОЗВРАТ ОСТАТКОВ СУБСИДИЙ, СУБВЕНЦИЙ И ИНЫХ МЕЖБЮДЖЕТНЫХ ТРАНСФЕРТОВ, ИМЕЮЩИХ ЦЕЛЕВОЕ НАЗНАЧЕНИЕ, ПРОШЛЫХ ЛЕТ
ВОЗВРАТ ОСТАТКОВ СУБСИДИЙ, СУБВЕНЦИЙ И ИНЫХ МЕЖБЮДЖЕТНЫХ ТРАНСФЕРТОВ, ИМЕЮЩИХ ЦЕЛЕВОЕ НАЗНАЧЕНИЕ, ПРОШЛЫХ ЛЕТ
</t>
  </si>
  <si>
    <t>2 19 00000 00 0000 000</t>
  </si>
  <si>
    <t>Субсидии бюджетам муниципальных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(Субсидии бюджетам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</si>
  <si>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Субсидии бюджетам муниципальных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(Субсидии бюджетам на капитальный ремонт и ремонт улично-дорожной сети муниципальных образований Тверской области)</t>
  </si>
  <si>
    <t>Субсидии бюджетам муниципальных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(Субсидии бюджетам на проведение мероприятий в целях обеспечения безопасности дорожного движения на автомобильных дорогах общего пользования местного значения)</t>
  </si>
  <si>
    <t xml:space="preserve"> 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</si>
  <si>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1 09 04052 14 0000 110</t>
  </si>
  <si>
    <t xml:space="preserve">Земельный налог (по обязательствам, возникшим до 1 января 2006 года), мобилизуемый на территориях муниципальных округов (сумма платежа (перерасчеты, недоимка и задолженность по </t>
  </si>
  <si>
    <t xml:space="preserve"> Земельный налог (по обязательствам, возникшим до 1 января 2006 года), мобилизуемый на территориях муниципальных округов </t>
  </si>
  <si>
    <t xml:space="preserve">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
</t>
  </si>
  <si>
    <t>1 14 02000 00 0000 000</t>
  </si>
  <si>
    <t>1 16 01073 01 0000 140</t>
  </si>
  <si>
    <t>1 16 01103 01 0000 140</t>
  </si>
  <si>
    <t>1 16 01143 01 0000 140</t>
  </si>
  <si>
    <t xml:space="preserve">Дотации бюджетам муниципальных округов на выравнивание бюджетной обеспеченности из бюджета субъекта Российской Федерации </t>
  </si>
  <si>
    <t>Субсидии бюджетам муниципальных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</si>
  <si>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Субсидии бюджетам муниципальных округов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t>
  </si>
  <si>
    <t>Прочие субсидии бюджетам муниципальных округов (Субсидии бюджетам на поддержку редакций районных и городских газет)</t>
  </si>
  <si>
    <t>Прочие субсидии бюджетам муниципальных округов (Субсидии бюджетам на развитие материально-технической базы редакций районных и городских газет)</t>
  </si>
  <si>
    <t>Прочие субсидии бюджетам муниципальных округов (Субсидии бюджетам на организацию отдыха детей в каникулярное время)</t>
  </si>
  <si>
    <t>Прочие субсидии бюджетам муниципальных округов (Субсидии бюджетам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месту обучения и обратно)</t>
  </si>
  <si>
    <t>Прочие субсидии бюджетам муниципальных округов (Субсидии бюджетам на организацию  участия детей и подростков в социально значимых региональных проектах)</t>
  </si>
  <si>
    <t>Прочие субсидии бюджетам муниципальных округов (Субсидии бюджетам на укрепление материально-технической базы муниципальных общеобразовательных организаций)</t>
  </si>
  <si>
    <t>Прочие субсидии бюджетам муниципальных округов (Субсидии бюджетам на  повышение заработной платы педагогическим работникам муниципальных организаций дополнительного образования)</t>
  </si>
  <si>
    <t>Прочие субсидии бюджетам муниципальных округов (Субсидии бюджетам на  повышение заработной платы работникам муниципальных учреждений культуры Тверской области)</t>
  </si>
  <si>
    <t>Прочие субсидии бюджетам муниципальных округов (Субсидии бюджетам на осуществление единовременной выплаты к началу учебного года работникам муниципальных образовательных организаций)</t>
  </si>
  <si>
    <t>Прочие субсидии бюджетам муниципальных округов (Субсидии местным бюджетам на реализацию программ по поддержке местных инициатив в Тверской области)</t>
  </si>
  <si>
    <t>2 02 29999 14 9000 150</t>
  </si>
  <si>
    <t>Прочие субсидии бюджетам муниципальных округов (Субсидии бюджетам на оснащение муниципальных образовательных организаций, реализующих программы дошкольного образования, уличными игровыми комплексами)</t>
  </si>
  <si>
    <t>Прочие субсидии бюджетам муниципальных округов (Субсидии местным бюджетам на реализацию программ по поддержке местных инициатив в Тверской области (на капитальный ремонт в здании Шуваевского сельского дома культуры по адресу: Тверская область, Селижаровский район, д.Шуваево, ул.Почтовая, д.24)</t>
  </si>
  <si>
    <t>Прочие субсидии бюджетам муниципальных округов (Субсидии местным бюджетам на реализацию программ по поддержке местных инициатив в Тверской области (на капитальный ремонт в здании Селищенского сельского дома культуры по адресу: Тверская обл., Селижаровский р-н, п. Селище, ул. Почтовая, д. 22)</t>
  </si>
  <si>
    <t>Инициативные платежи, зачисляемые в бюджеты муниципальных округов (Инициативные платежи на капитальный ремонт в здании Селищенского сельского дома культуры по адресу: Тверская обл., Селижаровский р-н, п. Селище, ул. Почтовая, д. 22)</t>
  </si>
  <si>
    <t>Инициативные платежи, зачисляемые в бюджеты муниципальных округов (Инициативные платежи на капитальный ремонт в здании Шуваевского сельского дома культуры по адресу: Тверская область, Селижаровский район , д. Шуваево, ул. Почтовая д.24)</t>
  </si>
  <si>
    <t>117 15020 14 9005 150</t>
  </si>
  <si>
    <t>117 15020 14 9006 150</t>
  </si>
  <si>
    <t>Прочие субсидии бюджетам муниципальных округов (Субсидии местным бюджетам на реализацию программ по поддержке местных инициатив в Тверской области (на приобретение оборудования к специализированной технике)</t>
  </si>
  <si>
    <t>Инициативные платежи, зачисляемые в бюджеты муниципальных округов (Инициативные платежи на приобретение оборудования к специализированной технике)</t>
  </si>
  <si>
    <t>Инициативные платежи, зачисляемые в бюджеты муниципальных округов (Инициативные платежи на капитальный ремонт эстрады, расположенной на стадионе, по адресу: Тверская область, пгт Селижарово, ул. Ленина, д. 2а)</t>
  </si>
  <si>
    <t>Прочие субсидии бюджетам муниципальных округов (Субсидии местным бюджетам на реализацию программ по поддержке местных инициатив в Тверской области (на капитальный ремонт эстрады, расположенной на стадионе, по адресу: Тверская область, пгт Селижарово, ул. Ленина, д. 2а)</t>
  </si>
  <si>
    <t>117 15020 14 9009 150</t>
  </si>
  <si>
    <t>117 15020 14 9010 150</t>
  </si>
  <si>
    <t>117 15020 14 9018 150</t>
  </si>
  <si>
    <t>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</si>
  <si>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Субвенции бюджетам муниципальных округов на осуществление первичного воинского учета органами местного самоуправления поселений, муниципальных и городских округов</t>
  </si>
  <si>
    <t>Прочие субвенции бюджетам муниципальных округов (Субвенции бюджетам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t>
  </si>
  <si>
    <t>Прочие субвенции бюджетам муниципальных округов (Субвенции бюджетам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</si>
  <si>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Прочие субвенции бюджетам муниципальных округов (Субвенции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</si>
  <si>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Прочие субвенции бюджетам муниципальных округов (Субвенции бюджетам на осуществление отдельных государственных полномочий Тверской области по предоставлению компенсации расходов на оплату жилых помещений, отопления и освещения отдельным категориям педагогических работников, проживающим и работающим в сельских населенных пунктах, рабочих поселках (поселках городского типа)</t>
  </si>
  <si>
    <t>Прочие субвенции бюджетам муниципальных округов (Субвенции бюджетам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t>
  </si>
  <si>
    <t>Прочие субвенции бюджетам муниципальных округов (Субвенции бюджетам на осуществление отдельных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</si>
  <si>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Прочие субвенции бюджетам муниципальных округов (Субвенции бюджетам на осуществление государственных полномочий по обеспечению благоустроенными жилыми помещениями специализированного жилищного фонда детей-сирот, детей, оставшихся без попечения родителей, лиц из их числа по договорам найма специализированных жилых помещений за счет средств областного бюджета Тверской области)</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</si>
</sst>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0000"/>
    <numFmt numFmtId="179" formatCode="[$-FC19]d\ mmmm\ yyyy\ &quot;г.&quot;"/>
    <numFmt numFmtId="180" formatCode="#,##0_р_."/>
    <numFmt numFmtId="181" formatCode="0.0"/>
    <numFmt numFmtId="182" formatCode="000000"/>
  </numFmts>
  <fonts count="30">
    <font>
      <sz val="10"/>
      <name val="Arial Cyr"/>
      <family val="0"/>
    </font>
    <font>
      <sz val="11"/>
      <color indexed="8"/>
      <name val="Calibri"/>
      <family val="2"/>
    </font>
    <font>
      <b/>
      <sz val="14"/>
      <name val="Times New Roman"/>
      <family val="1"/>
    </font>
    <font>
      <b/>
      <i/>
      <sz val="12"/>
      <name val="Times New Roman"/>
      <family val="1"/>
    </font>
    <font>
      <b/>
      <sz val="12"/>
      <name val="Times New Roman"/>
      <family val="1"/>
    </font>
    <font>
      <sz val="14"/>
      <name val="Times New Roman"/>
      <family val="1"/>
    </font>
    <font>
      <sz val="12"/>
      <name val="Times New Roman"/>
      <family val="1"/>
    </font>
    <font>
      <sz val="14"/>
      <name val="Arial Cyr"/>
      <family val="0"/>
    </font>
    <font>
      <b/>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7"/>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7"/>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sz val="14"/>
      <color indexed="8"/>
      <name val="Times New Roman"/>
      <family val="1"/>
    </font>
    <font>
      <i/>
      <sz val="18"/>
      <color indexed="8"/>
      <name val="Times New Roman"/>
      <family val="1"/>
    </font>
  </fonts>
  <fills count="27">
    <fill>
      <patternFill/>
    </fill>
    <fill>
      <patternFill patternType="gray125"/>
    </fill>
    <fill>
      <patternFill patternType="solid">
        <fgColor indexed="65"/>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2"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20" borderId="0" applyNumberFormat="0" applyBorder="0" applyAlignment="0" applyProtection="0"/>
    <xf numFmtId="0" fontId="10" fillId="8" borderId="1" applyNumberFormat="0" applyAlignment="0" applyProtection="0"/>
    <xf numFmtId="0" fontId="11" fillId="21" borderId="2" applyNumberFormat="0" applyAlignment="0" applyProtection="0"/>
    <xf numFmtId="0" fontId="12" fillId="21" borderId="1" applyNumberFormat="0" applyAlignment="0" applyProtection="0"/>
    <xf numFmtId="0" fontId="13"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22" borderId="7" applyNumberFormat="0" applyAlignment="0" applyProtection="0"/>
    <xf numFmtId="0" fontId="19" fillId="0" borderId="0" applyNumberFormat="0" applyFill="0" applyBorder="0" applyAlignment="0" applyProtection="0"/>
    <xf numFmtId="0" fontId="20" fillId="23" borderId="0" applyNumberFormat="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0" applyNumberFormat="0" applyFill="0" applyBorder="0" applyAlignment="0" applyProtection="0"/>
    <xf numFmtId="0" fontId="1" fillId="24" borderId="8" applyNumberFormat="0" applyFont="0" applyAlignment="0" applyProtection="0"/>
    <xf numFmtId="9" fontId="1"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26" fillId="5" borderId="0" applyNumberFormat="0" applyBorder="0" applyAlignment="0" applyProtection="0"/>
  </cellStyleXfs>
  <cellXfs count="129">
    <xf numFmtId="0" fontId="0" fillId="2" borderId="0" xfId="0" applyFont="1" applyFill="1" applyAlignment="1">
      <alignment/>
    </xf>
    <xf numFmtId="0" fontId="3" fillId="2" borderId="0" xfId="0" applyFont="1" applyFill="1" applyAlignment="1">
      <alignment/>
    </xf>
    <xf numFmtId="0" fontId="6" fillId="2" borderId="0" xfId="0" applyFont="1" applyFill="1" applyAlignment="1">
      <alignment/>
    </xf>
    <xf numFmtId="0" fontId="4" fillId="2" borderId="0" xfId="0" applyFont="1" applyFill="1" applyAlignment="1">
      <alignment/>
    </xf>
    <xf numFmtId="49" fontId="5" fillId="2" borderId="10" xfId="0" applyNumberFormat="1" applyFont="1" applyFill="1" applyBorder="1" applyAlignment="1">
      <alignment vertical="center"/>
    </xf>
    <xf numFmtId="49" fontId="5" fillId="2" borderId="11" xfId="0" applyNumberFormat="1" applyFont="1" applyFill="1" applyBorder="1" applyAlignment="1">
      <alignment vertical="center"/>
    </xf>
    <xf numFmtId="0" fontId="6" fillId="25" borderId="0" xfId="0" applyFont="1" applyFill="1" applyAlignment="1">
      <alignment/>
    </xf>
    <xf numFmtId="0" fontId="3" fillId="25" borderId="0" xfId="0" applyFont="1" applyFill="1" applyAlignment="1">
      <alignment/>
    </xf>
    <xf numFmtId="0" fontId="4" fillId="25" borderId="0" xfId="0" applyFont="1" applyFill="1" applyAlignment="1">
      <alignment/>
    </xf>
    <xf numFmtId="0" fontId="28" fillId="26" borderId="11" xfId="0" applyFont="1" applyFill="1" applyBorder="1" applyAlignment="1">
      <alignment horizontal="center" vertical="center" wrapText="1"/>
    </xf>
    <xf numFmtId="0" fontId="4" fillId="26" borderId="0" xfId="0" applyFont="1" applyFill="1" applyAlignment="1">
      <alignment/>
    </xf>
    <xf numFmtId="0" fontId="6" fillId="26" borderId="0" xfId="0" applyFont="1" applyFill="1" applyAlignment="1">
      <alignment/>
    </xf>
    <xf numFmtId="49" fontId="5" fillId="26" borderId="10" xfId="0" applyNumberFormat="1" applyFont="1" applyFill="1" applyBorder="1" applyAlignment="1">
      <alignment horizontal="center" vertical="center"/>
    </xf>
    <xf numFmtId="177" fontId="5" fillId="0" borderId="12" xfId="0" applyNumberFormat="1" applyFont="1" applyFill="1" applyBorder="1" applyAlignment="1">
      <alignment horizontal="right" vertical="center" shrinkToFit="1"/>
    </xf>
    <xf numFmtId="49" fontId="2" fillId="26" borderId="10" xfId="0" applyNumberFormat="1" applyFont="1" applyFill="1" applyBorder="1" applyAlignment="1">
      <alignment vertical="center"/>
    </xf>
    <xf numFmtId="49" fontId="2" fillId="26" borderId="11" xfId="0" applyNumberFormat="1" applyFont="1" applyFill="1" applyBorder="1" applyAlignment="1">
      <alignment vertical="center"/>
    </xf>
    <xf numFmtId="177" fontId="2" fillId="26" borderId="12" xfId="0" applyNumberFormat="1" applyFont="1" applyFill="1" applyBorder="1" applyAlignment="1">
      <alignment horizontal="right" vertical="center" shrinkToFit="1"/>
    </xf>
    <xf numFmtId="0" fontId="5" fillId="2" borderId="0" xfId="0" applyFont="1" applyFill="1" applyAlignment="1">
      <alignment vertical="center"/>
    </xf>
    <xf numFmtId="0" fontId="5" fillId="2" borderId="0" xfId="0" applyFont="1" applyFill="1" applyAlignment="1">
      <alignment vertical="center" wrapText="1"/>
    </xf>
    <xf numFmtId="0" fontId="2" fillId="2" borderId="0" xfId="0" applyFont="1" applyFill="1" applyAlignment="1">
      <alignment horizontal="center" vertical="center"/>
    </xf>
    <xf numFmtId="0" fontId="2" fillId="2" borderId="0" xfId="0" applyFont="1" applyFill="1" applyAlignment="1">
      <alignment horizontal="center" vertical="center" wrapText="1"/>
    </xf>
    <xf numFmtId="49" fontId="5" fillId="2" borderId="11" xfId="0" applyNumberFormat="1" applyFont="1" applyFill="1" applyBorder="1" applyAlignment="1">
      <alignment horizontal="center" vertical="center" wrapText="1"/>
    </xf>
    <xf numFmtId="3" fontId="5" fillId="2" borderId="12" xfId="0" applyNumberFormat="1" applyFont="1" applyFill="1" applyBorder="1" applyAlignment="1">
      <alignment horizontal="center" vertical="center" shrinkToFit="1"/>
    </xf>
    <xf numFmtId="49" fontId="2" fillId="2" borderId="10" xfId="0" applyNumberFormat="1" applyFont="1" applyFill="1" applyBorder="1" applyAlignment="1">
      <alignment vertical="center"/>
    </xf>
    <xf numFmtId="49" fontId="2" fillId="2" borderId="11" xfId="0" applyNumberFormat="1" applyFont="1" applyFill="1" applyBorder="1" applyAlignment="1">
      <alignment vertical="center"/>
    </xf>
    <xf numFmtId="177" fontId="2" fillId="2" borderId="12" xfId="0" applyNumberFormat="1" applyFont="1" applyFill="1" applyBorder="1" applyAlignment="1">
      <alignment horizontal="right" vertical="center" shrinkToFit="1"/>
    </xf>
    <xf numFmtId="177" fontId="5" fillId="0" borderId="11" xfId="0" applyNumberFormat="1" applyFont="1" applyFill="1" applyBorder="1" applyAlignment="1">
      <alignment horizontal="right" vertical="center" wrapText="1"/>
    </xf>
    <xf numFmtId="49" fontId="5" fillId="26" borderId="10" xfId="0" applyNumberFormat="1" applyFont="1" applyFill="1" applyBorder="1" applyAlignment="1">
      <alignment vertical="center"/>
    </xf>
    <xf numFmtId="49" fontId="5" fillId="26" borderId="11" xfId="0" applyNumberFormat="1" applyFont="1" applyFill="1" applyBorder="1" applyAlignment="1">
      <alignment vertical="center"/>
    </xf>
    <xf numFmtId="177" fontId="5" fillId="26" borderId="12" xfId="0" applyNumberFormat="1" applyFont="1" applyFill="1" applyBorder="1" applyAlignment="1">
      <alignment horizontal="right" vertical="center" shrinkToFit="1"/>
    </xf>
    <xf numFmtId="177" fontId="5" fillId="26" borderId="11" xfId="0" applyNumberFormat="1" applyFont="1" applyFill="1" applyBorder="1" applyAlignment="1">
      <alignment horizontal="right" vertical="center" wrapText="1"/>
    </xf>
    <xf numFmtId="177" fontId="2" fillId="26" borderId="11" xfId="0" applyNumberFormat="1" applyFont="1" applyFill="1" applyBorder="1" applyAlignment="1">
      <alignment horizontal="right" vertical="center" wrapText="1"/>
    </xf>
    <xf numFmtId="0" fontId="28" fillId="26" borderId="0" xfId="0" applyFont="1" applyFill="1" applyAlignment="1">
      <alignment vertical="center"/>
    </xf>
    <xf numFmtId="49" fontId="5" fillId="26" borderId="10" xfId="0" applyNumberFormat="1" applyFont="1" applyFill="1" applyBorder="1" applyAlignment="1">
      <alignment horizontal="left" vertical="center"/>
    </xf>
    <xf numFmtId="49" fontId="5" fillId="26" borderId="11" xfId="0" applyNumberFormat="1" applyFont="1" applyFill="1" applyBorder="1" applyAlignment="1">
      <alignment horizontal="left" vertical="center"/>
    </xf>
    <xf numFmtId="49" fontId="5" fillId="26" borderId="11" xfId="0" applyNumberFormat="1" applyFont="1" applyFill="1" applyBorder="1" applyAlignment="1">
      <alignment vertical="center" wrapText="1"/>
    </xf>
    <xf numFmtId="0" fontId="27" fillId="26" borderId="11" xfId="0" applyFont="1" applyFill="1" applyBorder="1" applyAlignment="1">
      <alignment horizontal="left" vertical="center" wrapText="1"/>
    </xf>
    <xf numFmtId="0" fontId="28" fillId="26" borderId="11" xfId="0" applyFont="1" applyFill="1" applyBorder="1" applyAlignment="1">
      <alignment horizontal="left" vertical="center" wrapText="1"/>
    </xf>
    <xf numFmtId="0" fontId="28" fillId="26" borderId="11" xfId="0" applyNumberFormat="1" applyFont="1" applyFill="1" applyBorder="1" applyAlignment="1">
      <alignment horizontal="left" vertical="center" wrapText="1"/>
    </xf>
    <xf numFmtId="49" fontId="5" fillId="26" borderId="13" xfId="0" applyNumberFormat="1" applyFont="1" applyFill="1" applyBorder="1" applyAlignment="1">
      <alignment vertical="center"/>
    </xf>
    <xf numFmtId="49" fontId="5" fillId="26" borderId="14" xfId="0" applyNumberFormat="1" applyFont="1" applyFill="1" applyBorder="1" applyAlignment="1">
      <alignment vertical="center"/>
    </xf>
    <xf numFmtId="181" fontId="5" fillId="26" borderId="12" xfId="0" applyNumberFormat="1" applyFont="1" applyFill="1" applyBorder="1" applyAlignment="1">
      <alignment horizontal="right" vertical="center" shrinkToFit="1"/>
    </xf>
    <xf numFmtId="177" fontId="2" fillId="2" borderId="12" xfId="0" applyNumberFormat="1" applyFont="1" applyFill="1" applyBorder="1" applyAlignment="1">
      <alignment horizontal="right" vertical="center"/>
    </xf>
    <xf numFmtId="0" fontId="5" fillId="2" borderId="0" xfId="0" applyFont="1" applyFill="1" applyAlignment="1">
      <alignment horizontal="center" vertical="center"/>
    </xf>
    <xf numFmtId="49" fontId="2" fillId="26" borderId="10" xfId="0" applyNumberFormat="1" applyFont="1" applyFill="1" applyBorder="1" applyAlignment="1">
      <alignment horizontal="left" vertical="center"/>
    </xf>
    <xf numFmtId="49" fontId="2" fillId="26" borderId="11" xfId="0" applyNumberFormat="1" applyFont="1" applyFill="1" applyBorder="1" applyAlignment="1">
      <alignment horizontal="left" vertical="center"/>
    </xf>
    <xf numFmtId="177" fontId="2" fillId="0" borderId="12" xfId="0" applyNumberFormat="1" applyFont="1" applyFill="1" applyBorder="1" applyAlignment="1">
      <alignment horizontal="right" vertical="center" shrinkToFit="1"/>
    </xf>
    <xf numFmtId="49" fontId="5" fillId="26" borderId="11" xfId="0" applyNumberFormat="1" applyFont="1" applyFill="1" applyBorder="1" applyAlignment="1">
      <alignment/>
    </xf>
    <xf numFmtId="49" fontId="2" fillId="26" borderId="11" xfId="0" applyNumberFormat="1" applyFont="1" applyFill="1" applyBorder="1" applyAlignment="1">
      <alignment/>
    </xf>
    <xf numFmtId="177" fontId="5" fillId="2" borderId="0" xfId="0" applyNumberFormat="1" applyFont="1" applyFill="1" applyAlignment="1">
      <alignment horizontal="center" vertical="center"/>
    </xf>
    <xf numFmtId="49" fontId="5" fillId="26" borderId="15" xfId="0" applyNumberFormat="1" applyFont="1" applyFill="1" applyBorder="1" applyAlignment="1">
      <alignment vertical="center"/>
    </xf>
    <xf numFmtId="1" fontId="5" fillId="2" borderId="0" xfId="0" applyNumberFormat="1" applyFont="1" applyFill="1" applyAlignment="1">
      <alignment vertical="center"/>
    </xf>
    <xf numFmtId="49" fontId="2" fillId="26" borderId="15" xfId="0" applyNumberFormat="1" applyFont="1" applyFill="1" applyBorder="1" applyAlignment="1">
      <alignment vertical="center"/>
    </xf>
    <xf numFmtId="181" fontId="2" fillId="26" borderId="12" xfId="0" applyNumberFormat="1" applyFont="1" applyFill="1" applyBorder="1" applyAlignment="1">
      <alignment horizontal="right" vertical="center" shrinkToFit="1"/>
    </xf>
    <xf numFmtId="49" fontId="2" fillId="0" borderId="10" xfId="0" applyNumberFormat="1" applyFont="1" applyFill="1" applyBorder="1" applyAlignment="1">
      <alignment vertical="center"/>
    </xf>
    <xf numFmtId="49" fontId="2" fillId="0" borderId="11" xfId="0" applyNumberFormat="1" applyFont="1" applyFill="1" applyBorder="1" applyAlignment="1">
      <alignment vertical="center"/>
    </xf>
    <xf numFmtId="0" fontId="4" fillId="0" borderId="0" xfId="0" applyFont="1" applyFill="1" applyAlignment="1">
      <alignment/>
    </xf>
    <xf numFmtId="0" fontId="5" fillId="2" borderId="11" xfId="0" applyNumberFormat="1" applyFont="1" applyFill="1" applyBorder="1" applyAlignment="1">
      <alignment horizontal="left" vertical="center" wrapText="1"/>
    </xf>
    <xf numFmtId="49" fontId="28" fillId="26" borderId="11" xfId="0" applyNumberFormat="1" applyFont="1" applyFill="1" applyBorder="1" applyAlignment="1">
      <alignment horizontal="left" vertical="center" wrapText="1"/>
    </xf>
    <xf numFmtId="0" fontId="5" fillId="2" borderId="10" xfId="0" applyNumberFormat="1" applyFont="1" applyFill="1" applyBorder="1" applyAlignment="1">
      <alignment horizontal="left" vertical="center" wrapText="1"/>
    </xf>
    <xf numFmtId="49" fontId="2" fillId="26" borderId="10" xfId="0" applyNumberFormat="1" applyFont="1" applyFill="1" applyBorder="1" applyAlignment="1">
      <alignment horizontal="left" vertical="center" wrapText="1"/>
    </xf>
    <xf numFmtId="49" fontId="2" fillId="26" borderId="11" xfId="0" applyNumberFormat="1" applyFont="1" applyFill="1" applyBorder="1" applyAlignment="1">
      <alignment horizontal="left" vertical="center" wrapText="1"/>
    </xf>
    <xf numFmtId="49" fontId="5" fillId="26" borderId="10" xfId="0" applyNumberFormat="1" applyFont="1" applyFill="1" applyBorder="1" applyAlignment="1">
      <alignment horizontal="left" vertical="center" wrapText="1"/>
    </xf>
    <xf numFmtId="49" fontId="5" fillId="26" borderId="11" xfId="0" applyNumberFormat="1" applyFont="1" applyFill="1" applyBorder="1" applyAlignment="1">
      <alignment horizontal="left" vertical="center" wrapText="1"/>
    </xf>
    <xf numFmtId="182" fontId="5" fillId="26" borderId="10" xfId="0" applyNumberFormat="1" applyFont="1" applyFill="1" applyBorder="1" applyAlignment="1">
      <alignment horizontal="left" vertical="center" wrapText="1"/>
    </xf>
    <xf numFmtId="182" fontId="5" fillId="26" borderId="11" xfId="0" applyNumberFormat="1" applyFont="1" applyFill="1" applyBorder="1" applyAlignment="1">
      <alignment horizontal="left" vertical="center" wrapText="1"/>
    </xf>
    <xf numFmtId="0" fontId="5" fillId="26" borderId="10" xfId="0" applyNumberFormat="1" applyFont="1" applyFill="1" applyBorder="1" applyAlignment="1">
      <alignment horizontal="left" vertical="center" wrapText="1"/>
    </xf>
    <xf numFmtId="0" fontId="5" fillId="26" borderId="11" xfId="0" applyNumberFormat="1" applyFont="1" applyFill="1" applyBorder="1" applyAlignment="1">
      <alignment horizontal="left" vertical="center" wrapText="1"/>
    </xf>
    <xf numFmtId="0" fontId="5" fillId="26"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6" borderId="11" xfId="0" applyFont="1" applyFill="1" applyBorder="1" applyAlignment="1">
      <alignment horizontal="left" vertical="center" wrapText="1"/>
    </xf>
    <xf numFmtId="0" fontId="0" fillId="26" borderId="11" xfId="0" applyFont="1" applyFill="1" applyBorder="1" applyAlignment="1">
      <alignment horizontal="left" vertical="center" wrapText="1"/>
    </xf>
    <xf numFmtId="0" fontId="2" fillId="26" borderId="10" xfId="0" applyFont="1" applyFill="1" applyBorder="1" applyAlignment="1">
      <alignment horizontal="left" vertical="center" wrapText="1"/>
    </xf>
    <xf numFmtId="0" fontId="2" fillId="26" borderId="11" xfId="0" applyFont="1" applyFill="1" applyBorder="1" applyAlignment="1">
      <alignment horizontal="left" vertical="center" wrapText="1"/>
    </xf>
    <xf numFmtId="0" fontId="0" fillId="2" borderId="11" xfId="0" applyFont="1" applyFill="1" applyBorder="1" applyAlignment="1">
      <alignment horizontal="left" vertical="center" wrapText="1"/>
    </xf>
    <xf numFmtId="49" fontId="5" fillId="26" borderId="10" xfId="0" applyNumberFormat="1" applyFont="1" applyFill="1" applyBorder="1" applyAlignment="1">
      <alignment horizontal="left" vertical="top" wrapText="1"/>
    </xf>
    <xf numFmtId="0" fontId="0" fillId="2" borderId="11" xfId="0" applyFont="1" applyFill="1" applyBorder="1" applyAlignment="1">
      <alignment horizontal="left" vertical="top" wrapText="1"/>
    </xf>
    <xf numFmtId="0" fontId="2" fillId="26" borderId="10" xfId="0" applyNumberFormat="1" applyFont="1" applyFill="1" applyBorder="1" applyAlignment="1">
      <alignment horizontal="left" vertical="center" wrapText="1"/>
    </xf>
    <xf numFmtId="182" fontId="5" fillId="26" borderId="10" xfId="0" applyNumberFormat="1" applyFont="1" applyFill="1" applyBorder="1" applyAlignment="1" applyProtection="1">
      <alignment horizontal="left" vertical="center" wrapText="1"/>
      <protection locked="0"/>
    </xf>
    <xf numFmtId="182" fontId="0" fillId="26" borderId="11" xfId="0" applyNumberFormat="1" applyFont="1" applyFill="1" applyBorder="1" applyAlignment="1" applyProtection="1">
      <alignment horizontal="left" vertical="center" wrapText="1"/>
      <protection locked="0"/>
    </xf>
    <xf numFmtId="182" fontId="5" fillId="26" borderId="11" xfId="0" applyNumberFormat="1" applyFont="1" applyFill="1" applyBorder="1" applyAlignment="1" applyProtection="1">
      <alignment horizontal="left" vertical="center" wrapText="1"/>
      <protection locked="0"/>
    </xf>
    <xf numFmtId="0" fontId="2" fillId="2" borderId="10"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1" xfId="0" applyFont="1" applyFill="1" applyBorder="1" applyAlignment="1">
      <alignment horizontal="center" vertical="center"/>
    </xf>
    <xf numFmtId="182" fontId="5" fillId="26" borderId="15" xfId="0" applyNumberFormat="1" applyFont="1" applyFill="1" applyBorder="1" applyAlignment="1">
      <alignment horizontal="left" wrapText="1"/>
    </xf>
    <xf numFmtId="182" fontId="0" fillId="2" borderId="11" xfId="0" applyNumberFormat="1" applyFont="1" applyFill="1" applyBorder="1" applyAlignment="1">
      <alignment horizontal="left" wrapText="1"/>
    </xf>
    <xf numFmtId="182" fontId="0" fillId="2" borderId="11" xfId="0" applyNumberFormat="1" applyFont="1" applyFill="1" applyBorder="1" applyAlignment="1">
      <alignment horizontal="left" vertical="center" wrapText="1"/>
    </xf>
    <xf numFmtId="49" fontId="2" fillId="26" borderId="10" xfId="0" applyNumberFormat="1" applyFont="1" applyFill="1" applyBorder="1" applyAlignment="1" applyProtection="1">
      <alignment horizontal="left" vertical="center" wrapText="1"/>
      <protection locked="0"/>
    </xf>
    <xf numFmtId="0" fontId="8" fillId="26" borderId="11" xfId="0" applyFont="1" applyFill="1" applyBorder="1" applyAlignment="1" applyProtection="1">
      <alignment horizontal="left" vertical="center" wrapText="1"/>
      <protection locked="0"/>
    </xf>
    <xf numFmtId="0" fontId="7" fillId="26" borderId="11" xfId="0" applyFont="1" applyFill="1" applyBorder="1" applyAlignment="1">
      <alignment horizontal="left" vertical="center" wrapText="1"/>
    </xf>
    <xf numFmtId="182" fontId="5" fillId="26" borderId="15" xfId="0" applyNumberFormat="1" applyFont="1" applyFill="1" applyBorder="1" applyAlignment="1">
      <alignment horizontal="left" vertical="center" wrapText="1"/>
    </xf>
    <xf numFmtId="0" fontId="2" fillId="26" borderId="10" xfId="0" applyFont="1" applyFill="1" applyBorder="1" applyAlignment="1">
      <alignment vertical="center" wrapText="1"/>
    </xf>
    <xf numFmtId="0" fontId="2" fillId="26" borderId="11" xfId="0" applyFont="1" applyFill="1" applyBorder="1" applyAlignment="1">
      <alignment vertical="center" wrapText="1"/>
    </xf>
    <xf numFmtId="0" fontId="8" fillId="2" borderId="11" xfId="0"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0" fontId="2" fillId="0" borderId="11" xfId="0" applyNumberFormat="1" applyFont="1" applyFill="1" applyBorder="1" applyAlignment="1">
      <alignment horizontal="left" vertical="center" wrapText="1"/>
    </xf>
    <xf numFmtId="49" fontId="2" fillId="2" borderId="10" xfId="0" applyNumberFormat="1" applyFont="1" applyFill="1" applyBorder="1" applyAlignment="1">
      <alignment horizontal="left" vertical="center" wrapText="1"/>
    </xf>
    <xf numFmtId="49" fontId="2" fillId="2" borderId="11" xfId="0" applyNumberFormat="1" applyFont="1" applyFill="1" applyBorder="1" applyAlignment="1">
      <alignment horizontal="left" vertical="center" wrapText="1"/>
    </xf>
    <xf numFmtId="49" fontId="5" fillId="2" borderId="10" xfId="0" applyNumberFormat="1" applyFont="1" applyFill="1" applyBorder="1" applyAlignment="1">
      <alignment horizontal="left" vertical="center" wrapText="1"/>
    </xf>
    <xf numFmtId="49" fontId="5" fillId="2" borderId="11" xfId="0" applyNumberFormat="1" applyFont="1" applyFill="1" applyBorder="1" applyAlignment="1">
      <alignment horizontal="left" vertical="center" wrapText="1"/>
    </xf>
    <xf numFmtId="0" fontId="6" fillId="2" borderId="0" xfId="0" applyFont="1" applyFill="1" applyAlignment="1">
      <alignment horizontal="right" vertical="center"/>
    </xf>
    <xf numFmtId="0" fontId="2" fillId="2" borderId="0" xfId="0" applyFont="1" applyFill="1" applyAlignment="1">
      <alignment horizontal="center" vertical="center"/>
    </xf>
    <xf numFmtId="49" fontId="5" fillId="2" borderId="10" xfId="0" applyNumberFormat="1" applyFont="1" applyFill="1" applyBorder="1" applyAlignment="1">
      <alignment horizontal="center" vertical="center" wrapText="1"/>
    </xf>
    <xf numFmtId="49" fontId="5" fillId="2" borderId="11" xfId="0" applyNumberFormat="1"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9" xfId="0" applyFont="1" applyFill="1" applyBorder="1" applyAlignment="1">
      <alignment horizontal="center" vertical="center" wrapText="1"/>
    </xf>
    <xf numFmtId="49" fontId="2" fillId="2" borderId="16" xfId="0" applyNumberFormat="1" applyFont="1" applyFill="1" applyBorder="1" applyAlignment="1">
      <alignment horizontal="center" vertical="center" wrapText="1" shrinkToFit="1"/>
    </xf>
    <xf numFmtId="49" fontId="2" fillId="2" borderId="20" xfId="0" applyNumberFormat="1" applyFont="1" applyFill="1" applyBorder="1" applyAlignment="1">
      <alignment horizontal="center" vertical="center" wrapText="1" shrinkToFit="1"/>
    </xf>
    <xf numFmtId="49" fontId="2" fillId="2" borderId="18" xfId="0" applyNumberFormat="1" applyFont="1" applyFill="1" applyBorder="1" applyAlignment="1">
      <alignment horizontal="center" vertical="center" wrapText="1" shrinkToFit="1"/>
    </xf>
    <xf numFmtId="49" fontId="2" fillId="2" borderId="21" xfId="0" applyNumberFormat="1" applyFont="1" applyFill="1" applyBorder="1" applyAlignment="1">
      <alignment horizontal="center" vertical="center" wrapText="1" shrinkToFit="1"/>
    </xf>
    <xf numFmtId="49" fontId="2" fillId="2" borderId="13" xfId="0" applyNumberFormat="1" applyFont="1" applyFill="1" applyBorder="1" applyAlignment="1">
      <alignment horizontal="center" vertical="center" wrapText="1" shrinkToFit="1"/>
    </xf>
    <xf numFmtId="49" fontId="2" fillId="2" borderId="14" xfId="0" applyNumberFormat="1" applyFont="1" applyFill="1" applyBorder="1" applyAlignment="1">
      <alignment horizontal="center" vertical="center" wrapText="1" shrinkToFi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2" fontId="5" fillId="26" borderId="10" xfId="0" applyNumberFormat="1" applyFont="1" applyFill="1" applyBorder="1" applyAlignment="1">
      <alignment horizontal="left" vertical="center" wrapText="1"/>
    </xf>
    <xf numFmtId="2" fontId="5" fillId="26" borderId="11" xfId="0" applyNumberFormat="1" applyFont="1" applyFill="1" applyBorder="1" applyAlignment="1">
      <alignment horizontal="left" vertical="center" wrapText="1"/>
    </xf>
    <xf numFmtId="0" fontId="2" fillId="26" borderId="11" xfId="0" applyNumberFormat="1" applyFont="1" applyFill="1" applyBorder="1" applyAlignment="1">
      <alignment horizontal="left" vertical="center" wrapText="1"/>
    </xf>
    <xf numFmtId="49" fontId="2" fillId="26" borderId="10" xfId="0" applyNumberFormat="1" applyFont="1" applyFill="1" applyBorder="1" applyAlignment="1">
      <alignment horizontal="left" vertical="top" wrapText="1"/>
    </xf>
    <xf numFmtId="0" fontId="8" fillId="2" borderId="11" xfId="0" applyFont="1" applyFill="1" applyBorder="1" applyAlignment="1">
      <alignment horizontal="left" vertical="top" wrapText="1"/>
    </xf>
    <xf numFmtId="0" fontId="5" fillId="2" borderId="12" xfId="0" applyFont="1" applyFill="1" applyBorder="1" applyAlignment="1">
      <alignment horizontal="center" vertical="center"/>
    </xf>
    <xf numFmtId="182" fontId="2" fillId="26" borderId="10" xfId="0" applyNumberFormat="1" applyFont="1" applyFill="1" applyBorder="1" applyAlignment="1">
      <alignment horizontal="left" vertical="center" wrapText="1"/>
    </xf>
    <xf numFmtId="49" fontId="5" fillId="26" borderId="10" xfId="0" applyNumberFormat="1" applyFont="1" applyFill="1" applyBorder="1" applyAlignment="1" applyProtection="1">
      <alignment horizontal="left" vertical="center" wrapText="1"/>
      <protection locked="0"/>
    </xf>
    <xf numFmtId="49" fontId="5" fillId="26" borderId="11" xfId="0" applyNumberFormat="1" applyFont="1" applyFill="1" applyBorder="1" applyAlignment="1" applyProtection="1">
      <alignment horizontal="left"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4019550</xdr:colOff>
      <xdr:row>0</xdr:row>
      <xdr:rowOff>9525</xdr:rowOff>
    </xdr:from>
    <xdr:to>
      <xdr:col>5</xdr:col>
      <xdr:colOff>1143000</xdr:colOff>
      <xdr:row>5</xdr:row>
      <xdr:rowOff>123825</xdr:rowOff>
    </xdr:to>
    <xdr:sp>
      <xdr:nvSpPr>
        <xdr:cNvPr id="1" name="TextBox 1"/>
        <xdr:cNvSpPr txBox="1">
          <a:spLocks noChangeArrowheads="1"/>
        </xdr:cNvSpPr>
      </xdr:nvSpPr>
      <xdr:spPr>
        <a:xfrm>
          <a:off x="8372475" y="19050"/>
          <a:ext cx="5172075" cy="1219200"/>
        </a:xfrm>
        <a:prstGeom prst="rect">
          <a:avLst/>
        </a:prstGeom>
        <a:solidFill>
          <a:srgbClr val="FFFFFF"/>
        </a:solidFill>
        <a:ln w="9525" cmpd="sng">
          <a:noFill/>
        </a:ln>
      </xdr:spPr>
      <xdr:txBody>
        <a:bodyPr vertOverflow="clip" wrap="square" lIns="91440" tIns="45720" rIns="91440" bIns="45720"/>
        <a:p>
          <a:pPr algn="l">
            <a:defRPr/>
          </a:pPr>
          <a:r>
            <a:rPr lang="en-US" cap="none" sz="1800" b="0" i="1" u="none" baseline="0">
              <a:solidFill>
                <a:srgbClr val="000000"/>
              </a:solidFill>
              <a:latin typeface="Times New Roman"/>
              <a:ea typeface="Times New Roman"/>
              <a:cs typeface="Times New Roman"/>
            </a:rPr>
            <a:t>Приложение № 3</a:t>
          </a:r>
          <a:r>
            <a:rPr lang="en-US" cap="none" sz="1800" b="0" i="1" u="none" baseline="0">
              <a:solidFill>
                <a:srgbClr val="000000"/>
              </a:solidFill>
              <a:latin typeface="Times New Roman"/>
              <a:ea typeface="Times New Roman"/>
              <a:cs typeface="Times New Roman"/>
            </a:rPr>
            <a:t>
</a:t>
          </a:r>
          <a:r>
            <a:rPr lang="en-US" cap="none" sz="1800" b="0" i="1" u="none" baseline="0">
              <a:solidFill>
                <a:srgbClr val="000000"/>
              </a:solidFill>
              <a:latin typeface="Times New Roman"/>
              <a:ea typeface="Times New Roman"/>
              <a:cs typeface="Times New Roman"/>
            </a:rPr>
            <a:t>к решению</a:t>
          </a:r>
          <a:r>
            <a:rPr lang="en-US" cap="none" sz="1800" b="0" i="1" u="none" baseline="0">
              <a:solidFill>
                <a:srgbClr val="000000"/>
              </a:solidFill>
              <a:latin typeface="Times New Roman"/>
              <a:ea typeface="Times New Roman"/>
              <a:cs typeface="Times New Roman"/>
            </a:rPr>
            <a:t> Думы Селижаровского муниципального округа</a:t>
          </a:r>
          <a:r>
            <a:rPr lang="en-US" cap="none" sz="1800" b="0" i="1" u="none" baseline="0">
              <a:solidFill>
                <a:srgbClr val="000000"/>
              </a:solidFill>
              <a:latin typeface="Times New Roman"/>
              <a:ea typeface="Times New Roman"/>
              <a:cs typeface="Times New Roman"/>
            </a:rPr>
            <a:t>
</a:t>
          </a:r>
          <a:r>
            <a:rPr lang="en-US" cap="none" sz="1800" b="0" i="1" u="none" baseline="0">
              <a:solidFill>
                <a:srgbClr val="000000"/>
              </a:solidFill>
              <a:latin typeface="Times New Roman"/>
              <a:ea typeface="Times New Roman"/>
              <a:cs typeface="Times New Roman"/>
            </a:rPr>
            <a:t>от  __.__.2024 г. № </a:t>
          </a:r>
          <a:r>
            <a:rPr lang="en-US" cap="none" sz="1800" b="0" i="1"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175"/>
  <sheetViews>
    <sheetView tabSelected="1" view="pageBreakPreview" zoomScale="85" zoomScaleNormal="70" zoomScaleSheetLayoutView="85" zoomScalePageLayoutView="0" workbookViewId="0" topLeftCell="A165">
      <selection activeCell="A174" sqref="A174:D174"/>
    </sheetView>
  </sheetViews>
  <sheetFormatPr defaultColWidth="9.00390625" defaultRowHeight="12.75"/>
  <cols>
    <col min="1" max="1" width="5.25390625" style="17" customWidth="1"/>
    <col min="2" max="2" width="29.75390625" style="17" customWidth="1"/>
    <col min="3" max="3" width="22.125" style="18" customWidth="1"/>
    <col min="4" max="4" width="86.25390625" style="18" customWidth="1"/>
    <col min="5" max="5" width="19.375" style="43" customWidth="1"/>
    <col min="6" max="6" width="20.25390625" style="43" customWidth="1"/>
    <col min="7" max="16384" width="8.875" style="2" customWidth="1"/>
  </cols>
  <sheetData>
    <row r="2" spans="4:6" ht="18.75">
      <c r="D2" s="100"/>
      <c r="E2" s="100"/>
      <c r="F2" s="100"/>
    </row>
    <row r="3" spans="4:6" ht="18.75">
      <c r="D3" s="100"/>
      <c r="E3" s="100"/>
      <c r="F3" s="100"/>
    </row>
    <row r="4" spans="4:6" ht="18.75">
      <c r="D4" s="100"/>
      <c r="E4" s="100"/>
      <c r="F4" s="100"/>
    </row>
    <row r="6" spans="2:6" ht="27" customHeight="1">
      <c r="B6" s="101"/>
      <c r="C6" s="101"/>
      <c r="D6" s="101"/>
      <c r="E6" s="101"/>
      <c r="F6" s="101"/>
    </row>
    <row r="7" spans="2:6" ht="18.75">
      <c r="B7" s="101" t="s">
        <v>251</v>
      </c>
      <c r="C7" s="101"/>
      <c r="D7" s="101"/>
      <c r="E7" s="101"/>
      <c r="F7" s="101"/>
    </row>
    <row r="8" spans="2:6" ht="18.75">
      <c r="B8" s="101"/>
      <c r="C8" s="101"/>
      <c r="D8" s="101"/>
      <c r="E8" s="101"/>
      <c r="F8" s="101"/>
    </row>
    <row r="9" spans="2:6" ht="18.75">
      <c r="B9" s="19"/>
      <c r="C9" s="20"/>
      <c r="D9" s="20"/>
      <c r="E9" s="19"/>
      <c r="F9" s="19"/>
    </row>
    <row r="10" spans="1:6" ht="25.5" customHeight="1">
      <c r="A10" s="105" t="s">
        <v>38</v>
      </c>
      <c r="B10" s="106"/>
      <c r="C10" s="111" t="s">
        <v>11</v>
      </c>
      <c r="D10" s="112"/>
      <c r="E10" s="104" t="s">
        <v>73</v>
      </c>
      <c r="F10" s="104"/>
    </row>
    <row r="11" spans="1:6" ht="15" customHeight="1">
      <c r="A11" s="107"/>
      <c r="B11" s="108"/>
      <c r="C11" s="113"/>
      <c r="D11" s="114"/>
      <c r="E11" s="117" t="s">
        <v>252</v>
      </c>
      <c r="F11" s="117" t="s">
        <v>253</v>
      </c>
    </row>
    <row r="12" spans="1:6" ht="12.75" customHeight="1">
      <c r="A12" s="107"/>
      <c r="B12" s="108"/>
      <c r="C12" s="113"/>
      <c r="D12" s="114"/>
      <c r="E12" s="118"/>
      <c r="F12" s="118"/>
    </row>
    <row r="13" spans="1:6" ht="42" customHeight="1">
      <c r="A13" s="109"/>
      <c r="B13" s="110"/>
      <c r="C13" s="115"/>
      <c r="D13" s="116"/>
      <c r="E13" s="119"/>
      <c r="F13" s="119"/>
    </row>
    <row r="14" spans="1:6" ht="18.75">
      <c r="A14" s="125">
        <v>1</v>
      </c>
      <c r="B14" s="125"/>
      <c r="C14" s="102" t="s">
        <v>39</v>
      </c>
      <c r="D14" s="103"/>
      <c r="E14" s="22">
        <v>3</v>
      </c>
      <c r="F14" s="21" t="s">
        <v>72</v>
      </c>
    </row>
    <row r="15" spans="1:6" ht="30" customHeight="1">
      <c r="A15" s="23" t="s">
        <v>13</v>
      </c>
      <c r="B15" s="24" t="s">
        <v>40</v>
      </c>
      <c r="C15" s="96" t="s">
        <v>12</v>
      </c>
      <c r="D15" s="97"/>
      <c r="E15" s="25">
        <f>SUM(E17,E26,E32,E45,E53,E55,E57,E65,E70,E75,E86,E103)</f>
        <v>220819.6</v>
      </c>
      <c r="F15" s="25">
        <f>SUM(F17,F26,F32,F45,F53,F55,F57,F65,F70,F75,F86,F103)</f>
        <v>227943.10000000006</v>
      </c>
    </row>
    <row r="16" spans="1:6" ht="29.25" customHeight="1">
      <c r="A16" s="23" t="s">
        <v>13</v>
      </c>
      <c r="B16" s="24" t="s">
        <v>41</v>
      </c>
      <c r="C16" s="96" t="s">
        <v>14</v>
      </c>
      <c r="D16" s="97"/>
      <c r="E16" s="46">
        <f>E17</f>
        <v>151956.7</v>
      </c>
      <c r="F16" s="25">
        <f>F17</f>
        <v>165013.30000000002</v>
      </c>
    </row>
    <row r="17" spans="1:6" s="3" customFormat="1" ht="27" customHeight="1">
      <c r="A17" s="23" t="s">
        <v>13</v>
      </c>
      <c r="B17" s="24" t="s">
        <v>42</v>
      </c>
      <c r="C17" s="96" t="s">
        <v>15</v>
      </c>
      <c r="D17" s="97"/>
      <c r="E17" s="25">
        <f>SUM(E18:E25)</f>
        <v>151956.7</v>
      </c>
      <c r="F17" s="25">
        <f>SUM(F18:F25)</f>
        <v>165013.30000000002</v>
      </c>
    </row>
    <row r="18" spans="1:6" ht="57" customHeight="1">
      <c r="A18" s="4" t="s">
        <v>13</v>
      </c>
      <c r="B18" s="5" t="s">
        <v>43</v>
      </c>
      <c r="C18" s="59" t="s">
        <v>77</v>
      </c>
      <c r="D18" s="57"/>
      <c r="E18" s="13">
        <v>101216.3</v>
      </c>
      <c r="F18" s="26">
        <v>111688.8</v>
      </c>
    </row>
    <row r="19" spans="1:6" ht="93.75" customHeight="1">
      <c r="A19" s="4" t="s">
        <v>13</v>
      </c>
      <c r="B19" s="5" t="s">
        <v>44</v>
      </c>
      <c r="C19" s="59" t="s">
        <v>76</v>
      </c>
      <c r="D19" s="57"/>
      <c r="E19" s="13">
        <v>380</v>
      </c>
      <c r="F19" s="26">
        <v>349.1</v>
      </c>
    </row>
    <row r="20" spans="1:6" ht="40.5" customHeight="1">
      <c r="A20" s="4" t="s">
        <v>13</v>
      </c>
      <c r="B20" s="5" t="s">
        <v>45</v>
      </c>
      <c r="C20" s="98" t="s">
        <v>78</v>
      </c>
      <c r="D20" s="99"/>
      <c r="E20" s="13">
        <v>775</v>
      </c>
      <c r="F20" s="26">
        <v>974.9</v>
      </c>
    </row>
    <row r="21" spans="1:6" ht="79.5" customHeight="1" hidden="1">
      <c r="A21" s="4" t="s">
        <v>13</v>
      </c>
      <c r="B21" s="5" t="s">
        <v>46</v>
      </c>
      <c r="C21" s="59" t="s">
        <v>79</v>
      </c>
      <c r="D21" s="99"/>
      <c r="E21" s="13"/>
      <c r="F21" s="13"/>
    </row>
    <row r="22" spans="1:6" ht="79.5" customHeight="1">
      <c r="A22" s="4" t="s">
        <v>13</v>
      </c>
      <c r="B22" s="5" t="s">
        <v>46</v>
      </c>
      <c r="C22" s="59" t="s">
        <v>79</v>
      </c>
      <c r="D22" s="57"/>
      <c r="E22" s="13">
        <v>206.9</v>
      </c>
      <c r="F22" s="13">
        <v>217.4</v>
      </c>
    </row>
    <row r="23" spans="1:6" ht="44.25" customHeight="1">
      <c r="A23" s="4" t="s">
        <v>13</v>
      </c>
      <c r="B23" s="5" t="s">
        <v>142</v>
      </c>
      <c r="C23" s="59" t="s">
        <v>235</v>
      </c>
      <c r="D23" s="74"/>
      <c r="E23" s="13">
        <v>27110.8</v>
      </c>
      <c r="F23" s="13">
        <v>27160.8</v>
      </c>
    </row>
    <row r="24" spans="1:6" ht="76.5" customHeight="1">
      <c r="A24" s="4" t="s">
        <v>13</v>
      </c>
      <c r="B24" s="5" t="s">
        <v>233</v>
      </c>
      <c r="C24" s="59" t="s">
        <v>236</v>
      </c>
      <c r="D24" s="57"/>
      <c r="E24" s="13">
        <v>5729</v>
      </c>
      <c r="F24" s="13">
        <v>7161.2</v>
      </c>
    </row>
    <row r="25" spans="1:6" ht="76.5" customHeight="1">
      <c r="A25" s="4" t="s">
        <v>13</v>
      </c>
      <c r="B25" s="5" t="s">
        <v>234</v>
      </c>
      <c r="C25" s="59" t="s">
        <v>237</v>
      </c>
      <c r="D25" s="57"/>
      <c r="E25" s="13">
        <v>16538.7</v>
      </c>
      <c r="F25" s="13">
        <v>17461.1</v>
      </c>
    </row>
    <row r="26" spans="1:6" s="1" customFormat="1" ht="39" customHeight="1">
      <c r="A26" s="14" t="s">
        <v>13</v>
      </c>
      <c r="B26" s="15" t="s">
        <v>70</v>
      </c>
      <c r="C26" s="60" t="s">
        <v>16</v>
      </c>
      <c r="D26" s="61"/>
      <c r="E26" s="46">
        <f>E27</f>
        <v>21894</v>
      </c>
      <c r="F26" s="16">
        <f>F27</f>
        <v>23767.100000000002</v>
      </c>
    </row>
    <row r="27" spans="1:6" s="3" customFormat="1" ht="36.75" customHeight="1">
      <c r="A27" s="14" t="s">
        <v>13</v>
      </c>
      <c r="B27" s="15" t="s">
        <v>47</v>
      </c>
      <c r="C27" s="60" t="s">
        <v>17</v>
      </c>
      <c r="D27" s="61"/>
      <c r="E27" s="16">
        <f>SUM(E28:E31)</f>
        <v>21894</v>
      </c>
      <c r="F27" s="16">
        <f>SUM(F28:F31)</f>
        <v>23767.100000000002</v>
      </c>
    </row>
    <row r="28" spans="1:6" ht="96" customHeight="1">
      <c r="A28" s="27" t="s">
        <v>13</v>
      </c>
      <c r="B28" s="28" t="s">
        <v>100</v>
      </c>
      <c r="C28" s="64" t="s">
        <v>238</v>
      </c>
      <c r="D28" s="65"/>
      <c r="E28" s="29">
        <v>11146.6</v>
      </c>
      <c r="F28" s="29">
        <v>12315</v>
      </c>
    </row>
    <row r="29" spans="1:6" ht="111.75" customHeight="1">
      <c r="A29" s="27" t="s">
        <v>13</v>
      </c>
      <c r="B29" s="28" t="s">
        <v>101</v>
      </c>
      <c r="C29" s="66" t="s">
        <v>239</v>
      </c>
      <c r="D29" s="67"/>
      <c r="E29" s="29">
        <v>67.2</v>
      </c>
      <c r="F29" s="29">
        <v>64.3</v>
      </c>
    </row>
    <row r="30" spans="1:6" ht="99" customHeight="1">
      <c r="A30" s="27" t="s">
        <v>13</v>
      </c>
      <c r="B30" s="28" t="s">
        <v>102</v>
      </c>
      <c r="C30" s="64" t="s">
        <v>240</v>
      </c>
      <c r="D30" s="65"/>
      <c r="E30" s="29">
        <v>11955.7</v>
      </c>
      <c r="F30" s="29">
        <v>12728.6</v>
      </c>
    </row>
    <row r="31" spans="1:6" ht="97.5" customHeight="1">
      <c r="A31" s="27" t="s">
        <v>13</v>
      </c>
      <c r="B31" s="28" t="s">
        <v>103</v>
      </c>
      <c r="C31" s="64" t="s">
        <v>241</v>
      </c>
      <c r="D31" s="65"/>
      <c r="E31" s="29">
        <v>-1275.5</v>
      </c>
      <c r="F31" s="29">
        <v>-1340.8</v>
      </c>
    </row>
    <row r="32" spans="1:6" s="1" customFormat="1" ht="24" customHeight="1">
      <c r="A32" s="14" t="s">
        <v>13</v>
      </c>
      <c r="B32" s="15" t="s">
        <v>50</v>
      </c>
      <c r="C32" s="60" t="s">
        <v>18</v>
      </c>
      <c r="D32" s="61"/>
      <c r="E32" s="46">
        <f>SUM(E43,E41,E38,E33)</f>
        <v>7029.8</v>
      </c>
      <c r="F32" s="46">
        <f>SUM(F43,F41,F38,F33)</f>
        <v>4781.8</v>
      </c>
    </row>
    <row r="33" spans="1:6" s="3" customFormat="1" ht="17.25" customHeight="1">
      <c r="A33" s="14" t="s">
        <v>13</v>
      </c>
      <c r="B33" s="15" t="s">
        <v>180</v>
      </c>
      <c r="C33" s="60" t="s">
        <v>181</v>
      </c>
      <c r="D33" s="61"/>
      <c r="E33" s="16">
        <f>SUM(E34:E35)</f>
        <v>4890</v>
      </c>
      <c r="F33" s="16">
        <f>SUM(F34:F35)</f>
        <v>4519.2</v>
      </c>
    </row>
    <row r="34" spans="1:6" ht="42.75" customHeight="1">
      <c r="A34" s="27" t="s">
        <v>13</v>
      </c>
      <c r="B34" s="28" t="s">
        <v>242</v>
      </c>
      <c r="C34" s="62" t="s">
        <v>183</v>
      </c>
      <c r="D34" s="63"/>
      <c r="E34" s="29">
        <v>3184.2</v>
      </c>
      <c r="F34" s="30">
        <v>2897.1</v>
      </c>
    </row>
    <row r="35" spans="1:6" ht="39.75" customHeight="1">
      <c r="A35" s="27" t="s">
        <v>182</v>
      </c>
      <c r="B35" s="28" t="s">
        <v>243</v>
      </c>
      <c r="C35" s="62" t="s">
        <v>184</v>
      </c>
      <c r="D35" s="71"/>
      <c r="E35" s="29">
        <v>1705.8</v>
      </c>
      <c r="F35" s="30">
        <v>1622.1</v>
      </c>
    </row>
    <row r="36" spans="1:6" ht="28.5" customHeight="1" hidden="1">
      <c r="A36" s="27" t="s">
        <v>13</v>
      </c>
      <c r="B36" s="15" t="s">
        <v>189</v>
      </c>
      <c r="C36" s="60" t="s">
        <v>188</v>
      </c>
      <c r="D36" s="93"/>
      <c r="E36" s="16">
        <f>E37</f>
        <v>0</v>
      </c>
      <c r="F36" s="31">
        <f>F37</f>
        <v>0</v>
      </c>
    </row>
    <row r="37" spans="1:6" ht="26.25" customHeight="1" hidden="1">
      <c r="A37" s="27" t="s">
        <v>13</v>
      </c>
      <c r="B37" s="28" t="s">
        <v>187</v>
      </c>
      <c r="C37" s="62" t="s">
        <v>188</v>
      </c>
      <c r="D37" s="74"/>
      <c r="E37" s="29"/>
      <c r="F37" s="30"/>
    </row>
    <row r="38" spans="1:6" s="3" customFormat="1" ht="26.25" customHeight="1">
      <c r="A38" s="14" t="s">
        <v>13</v>
      </c>
      <c r="B38" s="15" t="s">
        <v>244</v>
      </c>
      <c r="C38" s="60" t="s">
        <v>248</v>
      </c>
      <c r="D38" s="61"/>
      <c r="E38" s="16">
        <f>SUM(E39:E40)</f>
        <v>-53.6</v>
      </c>
      <c r="F38" s="16">
        <f>SUM(F39:F40)</f>
        <v>-63.5</v>
      </c>
    </row>
    <row r="39" spans="1:6" ht="26.25" customHeight="1">
      <c r="A39" s="27" t="s">
        <v>13</v>
      </c>
      <c r="B39" s="28" t="s">
        <v>245</v>
      </c>
      <c r="C39" s="62" t="s">
        <v>247</v>
      </c>
      <c r="D39" s="63"/>
      <c r="E39" s="29">
        <v>-63.5</v>
      </c>
      <c r="F39" s="30">
        <v>-63.5</v>
      </c>
    </row>
    <row r="40" spans="1:6" ht="58.5" customHeight="1">
      <c r="A40" s="27" t="s">
        <v>13</v>
      </c>
      <c r="B40" s="28" t="s">
        <v>246</v>
      </c>
      <c r="C40" s="62" t="s">
        <v>272</v>
      </c>
      <c r="D40" s="63"/>
      <c r="E40" s="29">
        <v>9.9</v>
      </c>
      <c r="F40" s="30">
        <v>0</v>
      </c>
    </row>
    <row r="41" spans="1:6" s="3" customFormat="1" ht="21.75" customHeight="1">
      <c r="A41" s="14" t="s">
        <v>13</v>
      </c>
      <c r="B41" s="15" t="s">
        <v>51</v>
      </c>
      <c r="C41" s="60" t="s">
        <v>19</v>
      </c>
      <c r="D41" s="61"/>
      <c r="E41" s="16">
        <f>E42</f>
        <v>37</v>
      </c>
      <c r="F41" s="31">
        <f>F42</f>
        <v>34.2</v>
      </c>
    </row>
    <row r="42" spans="1:6" ht="17.25" customHeight="1">
      <c r="A42" s="27" t="s">
        <v>13</v>
      </c>
      <c r="B42" s="28" t="s">
        <v>52</v>
      </c>
      <c r="C42" s="62" t="s">
        <v>19</v>
      </c>
      <c r="D42" s="63"/>
      <c r="E42" s="29">
        <v>37</v>
      </c>
      <c r="F42" s="30">
        <v>34.2</v>
      </c>
    </row>
    <row r="43" spans="1:6" s="3" customFormat="1" ht="26.25" customHeight="1">
      <c r="A43" s="14" t="s">
        <v>13</v>
      </c>
      <c r="B43" s="15" t="s">
        <v>53</v>
      </c>
      <c r="C43" s="60" t="s">
        <v>20</v>
      </c>
      <c r="D43" s="61"/>
      <c r="E43" s="16">
        <f>E44</f>
        <v>2156.4</v>
      </c>
      <c r="F43" s="16">
        <f>F44</f>
        <v>291.9</v>
      </c>
    </row>
    <row r="44" spans="1:6" ht="43.5" customHeight="1">
      <c r="A44" s="27" t="s">
        <v>13</v>
      </c>
      <c r="B44" s="28" t="s">
        <v>111</v>
      </c>
      <c r="C44" s="62" t="s">
        <v>110</v>
      </c>
      <c r="D44" s="63"/>
      <c r="E44" s="29">
        <v>2156.4</v>
      </c>
      <c r="F44" s="30">
        <v>291.9</v>
      </c>
    </row>
    <row r="45" spans="1:6" s="6" customFormat="1" ht="27" customHeight="1">
      <c r="A45" s="14" t="s">
        <v>13</v>
      </c>
      <c r="B45" s="15" t="s">
        <v>105</v>
      </c>
      <c r="C45" s="60" t="s">
        <v>104</v>
      </c>
      <c r="D45" s="71"/>
      <c r="E45" s="46">
        <f>E46+E48</f>
        <v>24112</v>
      </c>
      <c r="F45" s="31">
        <f>F46+F48</f>
        <v>19154.1</v>
      </c>
    </row>
    <row r="46" spans="1:6" s="6" customFormat="1" ht="27" customHeight="1">
      <c r="A46" s="14" t="s">
        <v>13</v>
      </c>
      <c r="B46" s="15" t="s">
        <v>108</v>
      </c>
      <c r="C46" s="60" t="s">
        <v>106</v>
      </c>
      <c r="D46" s="71"/>
      <c r="E46" s="16">
        <f>E47</f>
        <v>4735.3</v>
      </c>
      <c r="F46" s="31">
        <f>F47</f>
        <v>5342.6</v>
      </c>
    </row>
    <row r="47" spans="1:6" s="6" customFormat="1" ht="39.75" customHeight="1">
      <c r="A47" s="27" t="s">
        <v>13</v>
      </c>
      <c r="B47" s="28" t="s">
        <v>113</v>
      </c>
      <c r="C47" s="62" t="s">
        <v>112</v>
      </c>
      <c r="D47" s="71"/>
      <c r="E47" s="29">
        <v>4735.3</v>
      </c>
      <c r="F47" s="30">
        <v>5342.6</v>
      </c>
    </row>
    <row r="48" spans="1:6" s="6" customFormat="1" ht="27" customHeight="1">
      <c r="A48" s="14" t="s">
        <v>13</v>
      </c>
      <c r="B48" s="15" t="s">
        <v>107</v>
      </c>
      <c r="C48" s="60" t="s">
        <v>109</v>
      </c>
      <c r="D48" s="71"/>
      <c r="E48" s="16">
        <f>E50+E52</f>
        <v>19376.7</v>
      </c>
      <c r="F48" s="31">
        <f>F50+F52</f>
        <v>13811.5</v>
      </c>
    </row>
    <row r="49" spans="1:6" s="6" customFormat="1" ht="27" customHeight="1">
      <c r="A49" s="14" t="s">
        <v>13</v>
      </c>
      <c r="B49" s="15" t="s">
        <v>210</v>
      </c>
      <c r="C49" s="60" t="s">
        <v>211</v>
      </c>
      <c r="D49" s="74"/>
      <c r="E49" s="16">
        <f>E50</f>
        <v>10648.7</v>
      </c>
      <c r="F49" s="31">
        <f>F50</f>
        <v>5007.7</v>
      </c>
    </row>
    <row r="50" spans="1:6" s="6" customFormat="1" ht="39.75" customHeight="1">
      <c r="A50" s="27" t="s">
        <v>13</v>
      </c>
      <c r="B50" s="28" t="s">
        <v>116</v>
      </c>
      <c r="C50" s="62" t="s">
        <v>114</v>
      </c>
      <c r="D50" s="71"/>
      <c r="E50" s="29">
        <v>10648.7</v>
      </c>
      <c r="F50" s="30">
        <v>5007.7</v>
      </c>
    </row>
    <row r="51" spans="1:6" s="8" customFormat="1" ht="30" customHeight="1">
      <c r="A51" s="14" t="s">
        <v>13</v>
      </c>
      <c r="B51" s="15" t="s">
        <v>212</v>
      </c>
      <c r="C51" s="60" t="s">
        <v>213</v>
      </c>
      <c r="D51" s="93"/>
      <c r="E51" s="16">
        <f>E52</f>
        <v>8728</v>
      </c>
      <c r="F51" s="31">
        <f>F52</f>
        <v>8803.8</v>
      </c>
    </row>
    <row r="52" spans="1:6" s="6" customFormat="1" ht="40.5" customHeight="1">
      <c r="A52" s="27" t="s">
        <v>13</v>
      </c>
      <c r="B52" s="28" t="s">
        <v>117</v>
      </c>
      <c r="C52" s="62" t="s">
        <v>115</v>
      </c>
      <c r="D52" s="71"/>
      <c r="E52" s="29">
        <v>8728</v>
      </c>
      <c r="F52" s="30">
        <v>8803.8</v>
      </c>
    </row>
    <row r="53" spans="1:6" s="1" customFormat="1" ht="24" customHeight="1">
      <c r="A53" s="14" t="s">
        <v>13</v>
      </c>
      <c r="B53" s="15" t="s">
        <v>54</v>
      </c>
      <c r="C53" s="60" t="s">
        <v>21</v>
      </c>
      <c r="D53" s="61"/>
      <c r="E53" s="46">
        <f>E54</f>
        <v>1301</v>
      </c>
      <c r="F53" s="16">
        <f>F54</f>
        <v>1058.5</v>
      </c>
    </row>
    <row r="54" spans="1:6" ht="42.75" customHeight="1">
      <c r="A54" s="27" t="s">
        <v>13</v>
      </c>
      <c r="B54" s="28" t="s">
        <v>55</v>
      </c>
      <c r="C54" s="66" t="s">
        <v>80</v>
      </c>
      <c r="D54" s="67"/>
      <c r="E54" s="29">
        <v>1301</v>
      </c>
      <c r="F54" s="29">
        <v>1058.5</v>
      </c>
    </row>
    <row r="55" spans="1:6" s="56" customFormat="1" ht="42.75" customHeight="1">
      <c r="A55" s="54" t="s">
        <v>13</v>
      </c>
      <c r="B55" s="55" t="s">
        <v>249</v>
      </c>
      <c r="C55" s="94" t="s">
        <v>275</v>
      </c>
      <c r="D55" s="95"/>
      <c r="E55" s="46">
        <f>E56</f>
        <v>13</v>
      </c>
      <c r="F55" s="46">
        <f>F56</f>
        <v>13</v>
      </c>
    </row>
    <row r="56" spans="1:6" ht="60" customHeight="1">
      <c r="A56" s="27" t="s">
        <v>13</v>
      </c>
      <c r="B56" s="28" t="s">
        <v>273</v>
      </c>
      <c r="C56" s="66" t="s">
        <v>274</v>
      </c>
      <c r="D56" s="67"/>
      <c r="E56" s="13">
        <v>13</v>
      </c>
      <c r="F56" s="29">
        <v>13</v>
      </c>
    </row>
    <row r="57" spans="1:6" s="1" customFormat="1" ht="36" customHeight="1">
      <c r="A57" s="14" t="s">
        <v>13</v>
      </c>
      <c r="B57" s="15" t="s">
        <v>56</v>
      </c>
      <c r="C57" s="60" t="s">
        <v>22</v>
      </c>
      <c r="D57" s="61"/>
      <c r="E57" s="46">
        <f>SUM(E58,E64)</f>
        <v>8086.3</v>
      </c>
      <c r="F57" s="46">
        <f>SUM(F58,F64)</f>
        <v>8228.2</v>
      </c>
    </row>
    <row r="58" spans="1:6" ht="78.75" customHeight="1">
      <c r="A58" s="27" t="s">
        <v>13</v>
      </c>
      <c r="B58" s="15" t="s">
        <v>57</v>
      </c>
      <c r="C58" s="77" t="s">
        <v>23</v>
      </c>
      <c r="D58" s="61"/>
      <c r="E58" s="16">
        <f>SUM(E60:E63)</f>
        <v>7929.6</v>
      </c>
      <c r="F58" s="16">
        <f>SUM(F60:F63)</f>
        <v>8067.3</v>
      </c>
    </row>
    <row r="59" spans="1:6" ht="57" customHeight="1" hidden="1">
      <c r="A59" s="27"/>
      <c r="B59" s="28"/>
      <c r="C59" s="62"/>
      <c r="D59" s="63"/>
      <c r="E59" s="29"/>
      <c r="F59" s="29"/>
    </row>
    <row r="60" spans="1:6" s="6" customFormat="1" ht="74.25" customHeight="1">
      <c r="A60" s="27" t="s">
        <v>13</v>
      </c>
      <c r="B60" s="28" t="s">
        <v>121</v>
      </c>
      <c r="C60" s="66" t="s">
        <v>120</v>
      </c>
      <c r="D60" s="67"/>
      <c r="E60" s="29">
        <v>6329.6</v>
      </c>
      <c r="F60" s="29">
        <v>6539.7</v>
      </c>
    </row>
    <row r="61" spans="1:6" s="6" customFormat="1" ht="60" customHeight="1">
      <c r="A61" s="27" t="s">
        <v>13</v>
      </c>
      <c r="B61" s="32" t="s">
        <v>123</v>
      </c>
      <c r="C61" s="66" t="s">
        <v>122</v>
      </c>
      <c r="D61" s="71"/>
      <c r="E61" s="29">
        <v>548.9</v>
      </c>
      <c r="F61" s="29">
        <v>599.8</v>
      </c>
    </row>
    <row r="62" spans="1:6" ht="72.75" customHeight="1" hidden="1">
      <c r="A62" s="27" t="s">
        <v>13</v>
      </c>
      <c r="B62" s="28" t="s">
        <v>125</v>
      </c>
      <c r="C62" s="66" t="s">
        <v>124</v>
      </c>
      <c r="D62" s="63"/>
      <c r="E62" s="29"/>
      <c r="F62" s="29"/>
    </row>
    <row r="63" spans="1:6" ht="45.75" customHeight="1">
      <c r="A63" s="27" t="s">
        <v>13</v>
      </c>
      <c r="B63" s="28" t="s">
        <v>126</v>
      </c>
      <c r="C63" s="66" t="s">
        <v>127</v>
      </c>
      <c r="D63" s="63"/>
      <c r="E63" s="29">
        <v>1051.1</v>
      </c>
      <c r="F63" s="29">
        <v>927.8</v>
      </c>
    </row>
    <row r="64" spans="1:6" ht="74.25" customHeight="1">
      <c r="A64" s="27" t="s">
        <v>13</v>
      </c>
      <c r="B64" s="28" t="s">
        <v>129</v>
      </c>
      <c r="C64" s="62" t="s">
        <v>128</v>
      </c>
      <c r="D64" s="63"/>
      <c r="E64" s="29">
        <v>156.7</v>
      </c>
      <c r="F64" s="30">
        <v>160.9</v>
      </c>
    </row>
    <row r="65" spans="1:6" s="7" customFormat="1" ht="24" customHeight="1">
      <c r="A65" s="14" t="s">
        <v>13</v>
      </c>
      <c r="B65" s="15" t="s">
        <v>58</v>
      </c>
      <c r="C65" s="60" t="s">
        <v>24</v>
      </c>
      <c r="D65" s="61"/>
      <c r="E65" s="46">
        <f>E66</f>
        <v>27.1</v>
      </c>
      <c r="F65" s="16">
        <f>F66</f>
        <v>18.6</v>
      </c>
    </row>
    <row r="66" spans="1:6" s="8" customFormat="1" ht="17.25" customHeight="1">
      <c r="A66" s="14" t="s">
        <v>13</v>
      </c>
      <c r="B66" s="15" t="s">
        <v>59</v>
      </c>
      <c r="C66" s="60" t="s">
        <v>25</v>
      </c>
      <c r="D66" s="61"/>
      <c r="E66" s="16">
        <f>SUM(E67:E69)</f>
        <v>27.1</v>
      </c>
      <c r="F66" s="16">
        <f>SUM(F67:F69)</f>
        <v>18.6</v>
      </c>
    </row>
    <row r="67" spans="1:6" s="6" customFormat="1" ht="24" customHeight="1">
      <c r="A67" s="27" t="s">
        <v>13</v>
      </c>
      <c r="B67" s="28" t="s">
        <v>60</v>
      </c>
      <c r="C67" s="62" t="s">
        <v>35</v>
      </c>
      <c r="D67" s="63"/>
      <c r="E67" s="29">
        <v>17.8</v>
      </c>
      <c r="F67" s="29">
        <v>11</v>
      </c>
    </row>
    <row r="68" spans="1:6" s="6" customFormat="1" ht="19.5" customHeight="1">
      <c r="A68" s="27" t="s">
        <v>13</v>
      </c>
      <c r="B68" s="28" t="s">
        <v>61</v>
      </c>
      <c r="C68" s="62" t="s">
        <v>71</v>
      </c>
      <c r="D68" s="63"/>
      <c r="E68" s="29">
        <v>3.8</v>
      </c>
      <c r="F68" s="29">
        <v>3.9</v>
      </c>
    </row>
    <row r="69" spans="1:6" s="6" customFormat="1" ht="19.5" customHeight="1">
      <c r="A69" s="27" t="s">
        <v>13</v>
      </c>
      <c r="B69" s="28" t="s">
        <v>62</v>
      </c>
      <c r="C69" s="62" t="s">
        <v>87</v>
      </c>
      <c r="D69" s="63"/>
      <c r="E69" s="29">
        <v>5.5</v>
      </c>
      <c r="F69" s="29">
        <v>3.7</v>
      </c>
    </row>
    <row r="70" spans="1:6" s="7" customFormat="1" ht="47.25" customHeight="1">
      <c r="A70" s="14" t="s">
        <v>13</v>
      </c>
      <c r="B70" s="15" t="s">
        <v>63</v>
      </c>
      <c r="C70" s="60" t="s">
        <v>26</v>
      </c>
      <c r="D70" s="61"/>
      <c r="E70" s="46">
        <f>E71+E73</f>
        <v>3396.8</v>
      </c>
      <c r="F70" s="46">
        <f>F71+F73</f>
        <v>3028.2</v>
      </c>
    </row>
    <row r="71" spans="1:6" s="8" customFormat="1" ht="23.25" customHeight="1">
      <c r="A71" s="14" t="s">
        <v>13</v>
      </c>
      <c r="B71" s="15" t="s">
        <v>64</v>
      </c>
      <c r="C71" s="60" t="s">
        <v>36</v>
      </c>
      <c r="D71" s="61"/>
      <c r="E71" s="16">
        <f>E72</f>
        <v>3396.8</v>
      </c>
      <c r="F71" s="16">
        <f>F72</f>
        <v>2973</v>
      </c>
    </row>
    <row r="72" spans="1:6" s="6" customFormat="1" ht="42" customHeight="1">
      <c r="A72" s="27" t="s">
        <v>13</v>
      </c>
      <c r="B72" s="28" t="s">
        <v>118</v>
      </c>
      <c r="C72" s="62" t="s">
        <v>119</v>
      </c>
      <c r="D72" s="63"/>
      <c r="E72" s="29">
        <v>3396.8</v>
      </c>
      <c r="F72" s="29">
        <v>2973</v>
      </c>
    </row>
    <row r="73" spans="1:6" s="8" customFormat="1" ht="27" customHeight="1">
      <c r="A73" s="14" t="s">
        <v>13</v>
      </c>
      <c r="B73" s="48" t="s">
        <v>256</v>
      </c>
      <c r="C73" s="123" t="s">
        <v>254</v>
      </c>
      <c r="D73" s="124"/>
      <c r="E73" s="16">
        <f>E74</f>
        <v>0</v>
      </c>
      <c r="F73" s="16">
        <f>F74</f>
        <v>55.2</v>
      </c>
    </row>
    <row r="74" spans="1:6" s="6" customFormat="1" ht="23.25" customHeight="1">
      <c r="A74" s="27" t="s">
        <v>13</v>
      </c>
      <c r="B74" s="47" t="s">
        <v>257</v>
      </c>
      <c r="C74" s="75" t="s">
        <v>255</v>
      </c>
      <c r="D74" s="76"/>
      <c r="E74" s="29">
        <v>0</v>
      </c>
      <c r="F74" s="29">
        <v>55.2</v>
      </c>
    </row>
    <row r="75" spans="1:6" s="3" customFormat="1" ht="24.75" customHeight="1">
      <c r="A75" s="14" t="s">
        <v>13</v>
      </c>
      <c r="B75" s="15" t="s">
        <v>65</v>
      </c>
      <c r="C75" s="60" t="s">
        <v>27</v>
      </c>
      <c r="D75" s="61"/>
      <c r="E75" s="46">
        <f>SUM(E78,E80,E85)</f>
        <v>1337.2</v>
      </c>
      <c r="F75" s="46">
        <f>SUM(F78,F80,F85)</f>
        <v>1396.2</v>
      </c>
    </row>
    <row r="76" spans="1:6" ht="77.25" customHeight="1" hidden="1">
      <c r="A76" s="27" t="s">
        <v>13</v>
      </c>
      <c r="B76" s="28" t="s">
        <v>66</v>
      </c>
      <c r="C76" s="66" t="s">
        <v>31</v>
      </c>
      <c r="D76" s="63"/>
      <c r="E76" s="29">
        <f>E77</f>
        <v>0</v>
      </c>
      <c r="F76" s="30">
        <f>F77</f>
        <v>0</v>
      </c>
    </row>
    <row r="77" spans="1:6" ht="75" customHeight="1" hidden="1">
      <c r="A77" s="27" t="s">
        <v>13</v>
      </c>
      <c r="B77" s="28" t="s">
        <v>67</v>
      </c>
      <c r="C77" s="66" t="s">
        <v>37</v>
      </c>
      <c r="D77" s="67"/>
      <c r="E77" s="29">
        <v>0</v>
      </c>
      <c r="F77" s="30">
        <v>0</v>
      </c>
    </row>
    <row r="78" spans="1:6" s="3" customFormat="1" ht="75" customHeight="1">
      <c r="A78" s="14" t="s">
        <v>13</v>
      </c>
      <c r="B78" s="15" t="s">
        <v>277</v>
      </c>
      <c r="C78" s="77" t="s">
        <v>276</v>
      </c>
      <c r="D78" s="122"/>
      <c r="E78" s="16">
        <f>E79</f>
        <v>0</v>
      </c>
      <c r="F78" s="16">
        <f>F79</f>
        <v>37.8</v>
      </c>
    </row>
    <row r="79" spans="1:6" ht="74.25" customHeight="1">
      <c r="A79" s="27" t="s">
        <v>13</v>
      </c>
      <c r="B79" s="28" t="s">
        <v>266</v>
      </c>
      <c r="C79" s="66" t="s">
        <v>265</v>
      </c>
      <c r="D79" s="67"/>
      <c r="E79" s="29">
        <v>0</v>
      </c>
      <c r="F79" s="29">
        <v>37.8</v>
      </c>
    </row>
    <row r="80" spans="1:6" s="3" customFormat="1" ht="39" customHeight="1">
      <c r="A80" s="14" t="s">
        <v>13</v>
      </c>
      <c r="B80" s="15" t="s">
        <v>68</v>
      </c>
      <c r="C80" s="60" t="s">
        <v>200</v>
      </c>
      <c r="D80" s="61"/>
      <c r="E80" s="16">
        <f>SUM(E81:E83)</f>
        <v>49.2</v>
      </c>
      <c r="F80" s="16">
        <f>SUM(F81:F83)</f>
        <v>70.4</v>
      </c>
    </row>
    <row r="81" spans="1:6" ht="42" customHeight="1">
      <c r="A81" s="27" t="s">
        <v>13</v>
      </c>
      <c r="B81" s="32" t="s">
        <v>131</v>
      </c>
      <c r="C81" s="62" t="s">
        <v>130</v>
      </c>
      <c r="D81" s="63"/>
      <c r="E81" s="29">
        <v>21.4</v>
      </c>
      <c r="F81" s="29">
        <v>42.6</v>
      </c>
    </row>
    <row r="82" spans="1:6" ht="43.5" customHeight="1" hidden="1">
      <c r="A82" s="27"/>
      <c r="B82" s="28"/>
      <c r="C82" s="62"/>
      <c r="D82" s="63"/>
      <c r="E82" s="29"/>
      <c r="F82" s="30"/>
    </row>
    <row r="83" spans="1:6" ht="78" customHeight="1">
      <c r="A83" s="27" t="s">
        <v>13</v>
      </c>
      <c r="B83" s="28" t="s">
        <v>132</v>
      </c>
      <c r="C83" s="66" t="s">
        <v>133</v>
      </c>
      <c r="D83" s="67"/>
      <c r="E83" s="29">
        <v>27.8</v>
      </c>
      <c r="F83" s="30">
        <v>27.8</v>
      </c>
    </row>
    <row r="84" spans="1:6" ht="59.25" customHeight="1" hidden="1">
      <c r="A84" s="33"/>
      <c r="B84" s="34"/>
      <c r="C84" s="66"/>
      <c r="D84" s="67"/>
      <c r="E84" s="29"/>
      <c r="F84" s="29"/>
    </row>
    <row r="85" spans="1:6" s="3" customFormat="1" ht="39" customHeight="1">
      <c r="A85" s="44" t="s">
        <v>13</v>
      </c>
      <c r="B85" s="45" t="s">
        <v>135</v>
      </c>
      <c r="C85" s="77" t="s">
        <v>134</v>
      </c>
      <c r="D85" s="122"/>
      <c r="E85" s="16">
        <v>1288</v>
      </c>
      <c r="F85" s="31">
        <v>1288</v>
      </c>
    </row>
    <row r="86" spans="1:6" s="1" customFormat="1" ht="24.75" customHeight="1">
      <c r="A86" s="14" t="s">
        <v>13</v>
      </c>
      <c r="B86" s="15" t="s">
        <v>69</v>
      </c>
      <c r="C86" s="60" t="s">
        <v>28</v>
      </c>
      <c r="D86" s="61"/>
      <c r="E86" s="16">
        <f>SUM(E87:E102)</f>
        <v>970.5999999999999</v>
      </c>
      <c r="F86" s="16">
        <f>SUM(F87:F102)</f>
        <v>789</v>
      </c>
    </row>
    <row r="87" spans="1:6" s="1" customFormat="1" ht="78.75" customHeight="1">
      <c r="A87" s="27" t="s">
        <v>13</v>
      </c>
      <c r="B87" s="28" t="s">
        <v>89</v>
      </c>
      <c r="C87" s="120" t="s">
        <v>193</v>
      </c>
      <c r="D87" s="121"/>
      <c r="E87" s="29">
        <f>6+4.4</f>
        <v>10.4</v>
      </c>
      <c r="F87" s="30">
        <v>10.8</v>
      </c>
    </row>
    <row r="88" spans="1:6" ht="93.75" customHeight="1">
      <c r="A88" s="27" t="s">
        <v>13</v>
      </c>
      <c r="B88" s="28" t="s">
        <v>90</v>
      </c>
      <c r="C88" s="66" t="s">
        <v>194</v>
      </c>
      <c r="D88" s="67"/>
      <c r="E88" s="29">
        <f>4.5+52.5+2.5</f>
        <v>59.5</v>
      </c>
      <c r="F88" s="30">
        <v>51.8</v>
      </c>
    </row>
    <row r="89" spans="1:6" ht="81.75" customHeight="1">
      <c r="A89" s="27" t="s">
        <v>13</v>
      </c>
      <c r="B89" s="35" t="s">
        <v>278</v>
      </c>
      <c r="C89" s="66" t="s">
        <v>195</v>
      </c>
      <c r="D89" s="67"/>
      <c r="E89" s="29">
        <f>1.4+118.9+5.5+1.6</f>
        <v>127.4</v>
      </c>
      <c r="F89" s="30">
        <v>55.5</v>
      </c>
    </row>
    <row r="90" spans="1:6" ht="81.75" customHeight="1">
      <c r="A90" s="27" t="s">
        <v>13</v>
      </c>
      <c r="B90" s="35" t="s">
        <v>208</v>
      </c>
      <c r="C90" s="66" t="s">
        <v>250</v>
      </c>
      <c r="D90" s="67"/>
      <c r="E90" s="29">
        <f>15+2+75</f>
        <v>92</v>
      </c>
      <c r="F90" s="30">
        <v>1.5</v>
      </c>
    </row>
    <row r="91" spans="1:6" ht="77.25" customHeight="1">
      <c r="A91" s="27" t="s">
        <v>13</v>
      </c>
      <c r="B91" s="35" t="s">
        <v>279</v>
      </c>
      <c r="C91" s="66" t="s">
        <v>196</v>
      </c>
      <c r="D91" s="67"/>
      <c r="E91" s="29">
        <v>1.5</v>
      </c>
      <c r="F91" s="30">
        <v>0</v>
      </c>
    </row>
    <row r="92" spans="1:6" ht="78" customHeight="1" hidden="1">
      <c r="A92" s="27" t="s">
        <v>13</v>
      </c>
      <c r="B92" s="35" t="s">
        <v>136</v>
      </c>
      <c r="C92" s="66" t="s">
        <v>137</v>
      </c>
      <c r="D92" s="71"/>
      <c r="E92" s="29"/>
      <c r="F92" s="30"/>
    </row>
    <row r="93" spans="1:6" ht="77.25" customHeight="1">
      <c r="A93" s="27" t="s">
        <v>13</v>
      </c>
      <c r="B93" s="35" t="s">
        <v>280</v>
      </c>
      <c r="C93" s="66" t="s">
        <v>95</v>
      </c>
      <c r="D93" s="67"/>
      <c r="E93" s="29">
        <f>135+1.5</f>
        <v>136.5</v>
      </c>
      <c r="F93" s="30">
        <v>15.6</v>
      </c>
    </row>
    <row r="94" spans="1:6" ht="93.75" customHeight="1">
      <c r="A94" s="27" t="s">
        <v>13</v>
      </c>
      <c r="B94" s="35" t="s">
        <v>91</v>
      </c>
      <c r="C94" s="66" t="s">
        <v>96</v>
      </c>
      <c r="D94" s="67"/>
      <c r="E94" s="29">
        <f>3.9+1.3</f>
        <v>5.2</v>
      </c>
      <c r="F94" s="30">
        <v>1.5</v>
      </c>
    </row>
    <row r="95" spans="1:6" ht="79.5" customHeight="1">
      <c r="A95" s="27" t="s">
        <v>13</v>
      </c>
      <c r="B95" s="35" t="s">
        <v>92</v>
      </c>
      <c r="C95" s="66" t="s">
        <v>97</v>
      </c>
      <c r="D95" s="67"/>
      <c r="E95" s="29">
        <f>2.5+1</f>
        <v>3.5</v>
      </c>
      <c r="F95" s="30">
        <v>3.1</v>
      </c>
    </row>
    <row r="96" spans="1:6" ht="98.25" customHeight="1">
      <c r="A96" s="27" t="s">
        <v>13</v>
      </c>
      <c r="B96" s="35" t="s">
        <v>258</v>
      </c>
      <c r="C96" s="66" t="s">
        <v>259</v>
      </c>
      <c r="D96" s="67"/>
      <c r="E96" s="29">
        <v>0</v>
      </c>
      <c r="F96" s="30">
        <v>1</v>
      </c>
    </row>
    <row r="97" spans="1:6" s="6" customFormat="1" ht="79.5" customHeight="1">
      <c r="A97" s="27" t="s">
        <v>13</v>
      </c>
      <c r="B97" s="35" t="s">
        <v>93</v>
      </c>
      <c r="C97" s="66" t="s">
        <v>98</v>
      </c>
      <c r="D97" s="67"/>
      <c r="E97" s="29">
        <f>106+6.8+10+0.5</f>
        <v>123.3</v>
      </c>
      <c r="F97" s="30">
        <v>28.5</v>
      </c>
    </row>
    <row r="98" spans="1:6" s="6" customFormat="1" ht="77.25" customHeight="1">
      <c r="A98" s="27" t="s">
        <v>13</v>
      </c>
      <c r="B98" s="35" t="s">
        <v>94</v>
      </c>
      <c r="C98" s="66" t="s">
        <v>99</v>
      </c>
      <c r="D98" s="67"/>
      <c r="E98" s="29">
        <f>9.2+1+118.5+1.1+10</f>
        <v>139.79999999999998</v>
      </c>
      <c r="F98" s="30">
        <v>141.2</v>
      </c>
    </row>
    <row r="99" spans="1:6" s="6" customFormat="1" ht="43.5" customHeight="1">
      <c r="A99" s="27" t="s">
        <v>13</v>
      </c>
      <c r="B99" s="35" t="s">
        <v>140</v>
      </c>
      <c r="C99" s="66" t="s">
        <v>141</v>
      </c>
      <c r="D99" s="71"/>
      <c r="E99" s="29">
        <v>3.7</v>
      </c>
      <c r="F99" s="30">
        <v>6</v>
      </c>
    </row>
    <row r="100" spans="1:6" s="6" customFormat="1" ht="57" customHeight="1">
      <c r="A100" s="27" t="s">
        <v>13</v>
      </c>
      <c r="B100" s="28" t="s">
        <v>138</v>
      </c>
      <c r="C100" s="62" t="s">
        <v>139</v>
      </c>
      <c r="D100" s="63"/>
      <c r="E100" s="29">
        <v>107.8</v>
      </c>
      <c r="F100" s="30">
        <v>73.7</v>
      </c>
    </row>
    <row r="101" spans="1:6" s="6" customFormat="1" ht="117.75" customHeight="1" hidden="1">
      <c r="A101" s="27" t="s">
        <v>13</v>
      </c>
      <c r="B101" s="28" t="s">
        <v>192</v>
      </c>
      <c r="C101" s="64" t="s">
        <v>191</v>
      </c>
      <c r="D101" s="86"/>
      <c r="E101" s="29"/>
      <c r="F101" s="30"/>
    </row>
    <row r="102" spans="1:6" s="6" customFormat="1" ht="93" customHeight="1">
      <c r="A102" s="27" t="s">
        <v>13</v>
      </c>
      <c r="B102" s="28" t="s">
        <v>197</v>
      </c>
      <c r="C102" s="64" t="s">
        <v>198</v>
      </c>
      <c r="D102" s="74"/>
      <c r="E102" s="29">
        <v>160</v>
      </c>
      <c r="F102" s="30">
        <v>398.8</v>
      </c>
    </row>
    <row r="103" spans="1:6" s="6" customFormat="1" ht="30.75" customHeight="1">
      <c r="A103" s="27" t="s">
        <v>13</v>
      </c>
      <c r="B103" s="15" t="s">
        <v>207</v>
      </c>
      <c r="C103" s="126" t="s">
        <v>205</v>
      </c>
      <c r="D103" s="93"/>
      <c r="E103" s="46">
        <f>E104</f>
        <v>695.0999999999999</v>
      </c>
      <c r="F103" s="31">
        <f>F104</f>
        <v>695.1</v>
      </c>
    </row>
    <row r="104" spans="1:6" s="6" customFormat="1" ht="33.75" customHeight="1">
      <c r="A104" s="27" t="s">
        <v>13</v>
      </c>
      <c r="B104" s="28" t="s">
        <v>179</v>
      </c>
      <c r="C104" s="60" t="s">
        <v>206</v>
      </c>
      <c r="D104" s="71"/>
      <c r="E104" s="16">
        <f>E105</f>
        <v>695.0999999999999</v>
      </c>
      <c r="F104" s="31">
        <f>F105</f>
        <v>695.1</v>
      </c>
    </row>
    <row r="105" spans="1:6" s="8" customFormat="1" ht="31.5" customHeight="1">
      <c r="A105" s="14" t="s">
        <v>13</v>
      </c>
      <c r="B105" s="15" t="s">
        <v>199</v>
      </c>
      <c r="C105" s="87" t="s">
        <v>201</v>
      </c>
      <c r="D105" s="88"/>
      <c r="E105" s="16">
        <f>SUM(E106:E110)</f>
        <v>695.0999999999999</v>
      </c>
      <c r="F105" s="16">
        <f>SUM(F106:F110)</f>
        <v>695.1</v>
      </c>
    </row>
    <row r="106" spans="1:6" s="6" customFormat="1" ht="56.25" customHeight="1">
      <c r="A106" s="14" t="s">
        <v>13</v>
      </c>
      <c r="B106" s="15" t="s">
        <v>300</v>
      </c>
      <c r="C106" s="127" t="s">
        <v>298</v>
      </c>
      <c r="D106" s="128"/>
      <c r="E106" s="29">
        <v>209.9</v>
      </c>
      <c r="F106" s="30">
        <v>209.9</v>
      </c>
    </row>
    <row r="107" spans="1:6" s="6" customFormat="1" ht="63" customHeight="1">
      <c r="A107" s="14" t="s">
        <v>13</v>
      </c>
      <c r="B107" s="15" t="s">
        <v>301</v>
      </c>
      <c r="C107" s="127" t="s">
        <v>299</v>
      </c>
      <c r="D107" s="128"/>
      <c r="E107" s="29">
        <v>188.4</v>
      </c>
      <c r="F107" s="30">
        <v>188.4</v>
      </c>
    </row>
    <row r="108" spans="1:6" s="6" customFormat="1" ht="43.5" customHeight="1">
      <c r="A108" s="14" t="s">
        <v>13</v>
      </c>
      <c r="B108" s="15" t="s">
        <v>306</v>
      </c>
      <c r="C108" s="127" t="s">
        <v>303</v>
      </c>
      <c r="D108" s="128"/>
      <c r="E108" s="29">
        <v>61</v>
      </c>
      <c r="F108" s="30">
        <v>57.5</v>
      </c>
    </row>
    <row r="109" spans="1:6" s="6" customFormat="1" ht="57.75" customHeight="1">
      <c r="A109" s="14" t="s">
        <v>13</v>
      </c>
      <c r="B109" s="15" t="s">
        <v>307</v>
      </c>
      <c r="C109" s="127" t="s">
        <v>304</v>
      </c>
      <c r="D109" s="128"/>
      <c r="E109" s="29">
        <v>148</v>
      </c>
      <c r="F109" s="30">
        <v>141.3</v>
      </c>
    </row>
    <row r="110" spans="1:6" s="6" customFormat="1" ht="57.75" customHeight="1">
      <c r="A110" s="14" t="s">
        <v>13</v>
      </c>
      <c r="B110" s="15" t="s">
        <v>308</v>
      </c>
      <c r="C110" s="127" t="s">
        <v>304</v>
      </c>
      <c r="D110" s="128"/>
      <c r="E110" s="29">
        <v>87.8</v>
      </c>
      <c r="F110" s="30">
        <v>98</v>
      </c>
    </row>
    <row r="111" spans="1:6" s="1" customFormat="1" ht="30" customHeight="1">
      <c r="A111" s="14" t="s">
        <v>13</v>
      </c>
      <c r="B111" s="15" t="s">
        <v>49</v>
      </c>
      <c r="C111" s="60" t="s">
        <v>29</v>
      </c>
      <c r="D111" s="61"/>
      <c r="E111" s="16">
        <f>E112+E168</f>
        <v>335799.82</v>
      </c>
      <c r="F111" s="16">
        <f>F112+F168+F172</f>
        <v>343402.69999999995</v>
      </c>
    </row>
    <row r="112" spans="1:6" s="1" customFormat="1" ht="39.75" customHeight="1">
      <c r="A112" s="14" t="s">
        <v>13</v>
      </c>
      <c r="B112" s="15" t="s">
        <v>48</v>
      </c>
      <c r="C112" s="60" t="s">
        <v>30</v>
      </c>
      <c r="D112" s="61"/>
      <c r="E112" s="16">
        <f>E113+E145+E117+E162</f>
        <v>334801.62</v>
      </c>
      <c r="F112" s="16">
        <f>F113+F145+F117+F162</f>
        <v>342619.99999999994</v>
      </c>
    </row>
    <row r="113" spans="1:6" s="3" customFormat="1" ht="27" customHeight="1">
      <c r="A113" s="14" t="s">
        <v>13</v>
      </c>
      <c r="B113" s="36" t="s">
        <v>82</v>
      </c>
      <c r="C113" s="60" t="s">
        <v>74</v>
      </c>
      <c r="D113" s="61"/>
      <c r="E113" s="16">
        <f>SUM(E114:E116)</f>
        <v>45020</v>
      </c>
      <c r="F113" s="16">
        <f>SUM(F114:F116)</f>
        <v>51766.4</v>
      </c>
    </row>
    <row r="114" spans="1:6" ht="46.5" customHeight="1">
      <c r="A114" s="27" t="s">
        <v>13</v>
      </c>
      <c r="B114" s="37" t="s">
        <v>144</v>
      </c>
      <c r="C114" s="68" t="s">
        <v>281</v>
      </c>
      <c r="D114" s="70"/>
      <c r="E114" s="29">
        <v>45020</v>
      </c>
      <c r="F114" s="30">
        <v>45020</v>
      </c>
    </row>
    <row r="115" spans="1:6" s="6" customFormat="1" ht="46.5" customHeight="1">
      <c r="A115" s="27" t="s">
        <v>13</v>
      </c>
      <c r="B115" s="37" t="s">
        <v>143</v>
      </c>
      <c r="C115" s="68" t="s">
        <v>178</v>
      </c>
      <c r="D115" s="71"/>
      <c r="E115" s="29">
        <v>0</v>
      </c>
      <c r="F115" s="30">
        <v>5858</v>
      </c>
    </row>
    <row r="116" spans="1:6" s="6" customFormat="1" ht="41.25" customHeight="1">
      <c r="A116" s="27" t="s">
        <v>13</v>
      </c>
      <c r="B116" s="37" t="s">
        <v>264</v>
      </c>
      <c r="C116" s="68" t="s">
        <v>263</v>
      </c>
      <c r="D116" s="70"/>
      <c r="E116" s="29">
        <v>0</v>
      </c>
      <c r="F116" s="30">
        <v>888.4</v>
      </c>
    </row>
    <row r="117" spans="1:6" s="3" customFormat="1" ht="41.25" customHeight="1">
      <c r="A117" s="14" t="s">
        <v>13</v>
      </c>
      <c r="B117" s="36" t="s">
        <v>83</v>
      </c>
      <c r="C117" s="72" t="s">
        <v>202</v>
      </c>
      <c r="D117" s="73"/>
      <c r="E117" s="16">
        <f>SUM(E118,E122:E128)</f>
        <v>105480.92</v>
      </c>
      <c r="F117" s="16">
        <f>SUM(F118,F122:F128)</f>
        <v>105246.79999999999</v>
      </c>
    </row>
    <row r="118" spans="1:6" s="3" customFormat="1" ht="71.25" customHeight="1">
      <c r="A118" s="14" t="s">
        <v>13</v>
      </c>
      <c r="B118" s="36" t="s">
        <v>175</v>
      </c>
      <c r="C118" s="72" t="s">
        <v>177</v>
      </c>
      <c r="D118" s="73"/>
      <c r="E118" s="16">
        <f>E119+E120+E121</f>
        <v>31391.5</v>
      </c>
      <c r="F118" s="16">
        <f>F119+F120+F121</f>
        <v>31157.399999999998</v>
      </c>
    </row>
    <row r="119" spans="1:6" s="8" customFormat="1" ht="113.25" customHeight="1">
      <c r="A119" s="12" t="s">
        <v>13</v>
      </c>
      <c r="B119" s="9" t="s">
        <v>153</v>
      </c>
      <c r="C119" s="84" t="s">
        <v>269</v>
      </c>
      <c r="D119" s="85"/>
      <c r="E119" s="29">
        <v>3789.1</v>
      </c>
      <c r="F119" s="29">
        <v>3789.1</v>
      </c>
    </row>
    <row r="120" spans="1:6" s="8" customFormat="1" ht="99" customHeight="1">
      <c r="A120" s="12" t="s">
        <v>13</v>
      </c>
      <c r="B120" s="9" t="s">
        <v>152</v>
      </c>
      <c r="C120" s="90" t="s">
        <v>270</v>
      </c>
      <c r="D120" s="86"/>
      <c r="E120" s="29">
        <v>25700.2</v>
      </c>
      <c r="F120" s="29">
        <v>25466.1</v>
      </c>
    </row>
    <row r="121" spans="1:6" s="6" customFormat="1" ht="116.25" customHeight="1">
      <c r="A121" s="12" t="s">
        <v>13</v>
      </c>
      <c r="B121" s="9" t="s">
        <v>154</v>
      </c>
      <c r="C121" s="90" t="s">
        <v>271</v>
      </c>
      <c r="D121" s="86"/>
      <c r="E121" s="29">
        <v>1902.2</v>
      </c>
      <c r="F121" s="29">
        <v>1902.2</v>
      </c>
    </row>
    <row r="122" spans="1:6" ht="60" customHeight="1">
      <c r="A122" s="12" t="s">
        <v>13</v>
      </c>
      <c r="B122" s="58" t="s">
        <v>219</v>
      </c>
      <c r="C122" s="68" t="s">
        <v>283</v>
      </c>
      <c r="D122" s="71"/>
      <c r="E122" s="29">
        <v>3052.5</v>
      </c>
      <c r="F122" s="29">
        <v>3052.5</v>
      </c>
    </row>
    <row r="123" spans="1:6" s="6" customFormat="1" ht="51.75" customHeight="1">
      <c r="A123" s="12" t="s">
        <v>13</v>
      </c>
      <c r="B123" s="58" t="s">
        <v>147</v>
      </c>
      <c r="C123" s="68" t="s">
        <v>282</v>
      </c>
      <c r="D123" s="71"/>
      <c r="E123" s="29">
        <v>4694.7</v>
      </c>
      <c r="F123" s="29">
        <v>4694.7</v>
      </c>
    </row>
    <row r="124" spans="1:6" s="6" customFormat="1" ht="51.75" customHeight="1">
      <c r="A124" s="12" t="s">
        <v>13</v>
      </c>
      <c r="B124" s="58" t="s">
        <v>220</v>
      </c>
      <c r="C124" s="68" t="s">
        <v>221</v>
      </c>
      <c r="D124" s="74"/>
      <c r="E124" s="29">
        <v>497.9</v>
      </c>
      <c r="F124" s="29">
        <v>497.9</v>
      </c>
    </row>
    <row r="125" spans="1:6" s="11" customFormat="1" ht="41.25" customHeight="1">
      <c r="A125" s="12" t="s">
        <v>13</v>
      </c>
      <c r="B125" s="58" t="s">
        <v>165</v>
      </c>
      <c r="C125" s="68" t="s">
        <v>176</v>
      </c>
      <c r="D125" s="70"/>
      <c r="E125" s="29">
        <v>745.92</v>
      </c>
      <c r="F125" s="29">
        <v>745.9</v>
      </c>
    </row>
    <row r="126" spans="1:6" s="11" customFormat="1" ht="42.75" customHeight="1">
      <c r="A126" s="12" t="s">
        <v>13</v>
      </c>
      <c r="B126" s="58" t="s">
        <v>218</v>
      </c>
      <c r="C126" s="68" t="s">
        <v>10</v>
      </c>
      <c r="D126" s="71"/>
      <c r="E126" s="29">
        <v>55</v>
      </c>
      <c r="F126" s="29">
        <v>55</v>
      </c>
    </row>
    <row r="127" spans="1:6" s="11" customFormat="1" ht="36" customHeight="1">
      <c r="A127" s="12" t="s">
        <v>13</v>
      </c>
      <c r="B127" s="58" t="s">
        <v>186</v>
      </c>
      <c r="C127" s="68" t="s">
        <v>260</v>
      </c>
      <c r="D127" s="71"/>
      <c r="E127" s="29">
        <v>4131.4</v>
      </c>
      <c r="F127" s="29">
        <v>4131.4</v>
      </c>
    </row>
    <row r="128" spans="1:6" s="10" customFormat="1" ht="30" customHeight="1">
      <c r="A128" s="14" t="s">
        <v>13</v>
      </c>
      <c r="B128" s="36" t="s">
        <v>170</v>
      </c>
      <c r="C128" s="91" t="s">
        <v>203</v>
      </c>
      <c r="D128" s="92"/>
      <c r="E128" s="16">
        <f>SUM(E129:E140)</f>
        <v>60912</v>
      </c>
      <c r="F128" s="16">
        <f>SUM(F129:F140)</f>
        <v>60912</v>
      </c>
    </row>
    <row r="129" spans="1:6" s="11" customFormat="1" ht="36.75" customHeight="1">
      <c r="A129" s="27" t="s">
        <v>13</v>
      </c>
      <c r="B129" s="37" t="s">
        <v>145</v>
      </c>
      <c r="C129" s="68" t="s">
        <v>284</v>
      </c>
      <c r="D129" s="70"/>
      <c r="E129" s="29">
        <v>1013.4</v>
      </c>
      <c r="F129" s="30">
        <v>1013.4</v>
      </c>
    </row>
    <row r="130" spans="1:6" s="11" customFormat="1" ht="36.75" customHeight="1">
      <c r="A130" s="27" t="s">
        <v>13</v>
      </c>
      <c r="B130" s="37" t="s">
        <v>216</v>
      </c>
      <c r="C130" s="68" t="s">
        <v>285</v>
      </c>
      <c r="D130" s="71"/>
      <c r="E130" s="29">
        <v>100</v>
      </c>
      <c r="F130" s="30">
        <v>100</v>
      </c>
    </row>
    <row r="131" spans="1:6" s="11" customFormat="1" ht="48" customHeight="1">
      <c r="A131" s="27" t="s">
        <v>13</v>
      </c>
      <c r="B131" s="37" t="s">
        <v>151</v>
      </c>
      <c r="C131" s="68" t="s">
        <v>285</v>
      </c>
      <c r="D131" s="70"/>
      <c r="E131" s="29">
        <v>6096.1</v>
      </c>
      <c r="F131" s="30">
        <v>6096.1</v>
      </c>
    </row>
    <row r="132" spans="1:6" s="11" customFormat="1" ht="42" customHeight="1">
      <c r="A132" s="27" t="s">
        <v>13</v>
      </c>
      <c r="B132" s="37" t="s">
        <v>149</v>
      </c>
      <c r="C132" s="68" t="s">
        <v>286</v>
      </c>
      <c r="D132" s="70"/>
      <c r="E132" s="29">
        <v>646.6</v>
      </c>
      <c r="F132" s="30">
        <v>646.6</v>
      </c>
    </row>
    <row r="133" spans="1:6" s="11" customFormat="1" ht="78" customHeight="1">
      <c r="A133" s="27" t="s">
        <v>13</v>
      </c>
      <c r="B133" s="37" t="s">
        <v>146</v>
      </c>
      <c r="C133" s="68" t="s">
        <v>287</v>
      </c>
      <c r="D133" s="70"/>
      <c r="E133" s="29">
        <v>1896</v>
      </c>
      <c r="F133" s="30">
        <v>1896</v>
      </c>
    </row>
    <row r="134" spans="1:6" s="11" customFormat="1" ht="44.25" customHeight="1">
      <c r="A134" s="27" t="s">
        <v>13</v>
      </c>
      <c r="B134" s="37" t="s">
        <v>222</v>
      </c>
      <c r="C134" s="68" t="s">
        <v>289</v>
      </c>
      <c r="D134" s="70"/>
      <c r="E134" s="29">
        <v>11251.8</v>
      </c>
      <c r="F134" s="30">
        <v>11251.8</v>
      </c>
    </row>
    <row r="135" spans="1:6" s="11" customFormat="1" ht="45" customHeight="1">
      <c r="A135" s="27" t="s">
        <v>13</v>
      </c>
      <c r="B135" s="37" t="s">
        <v>150</v>
      </c>
      <c r="C135" s="68" t="s">
        <v>288</v>
      </c>
      <c r="D135" s="70"/>
      <c r="E135" s="29">
        <v>169.5</v>
      </c>
      <c r="F135" s="30">
        <v>169.5</v>
      </c>
    </row>
    <row r="136" spans="1:6" s="11" customFormat="1" ht="63" customHeight="1">
      <c r="A136" s="27" t="s">
        <v>13</v>
      </c>
      <c r="B136" s="37" t="s">
        <v>148</v>
      </c>
      <c r="C136" s="68" t="s">
        <v>290</v>
      </c>
      <c r="D136" s="70"/>
      <c r="E136" s="29">
        <f>4337+991.5</f>
        <v>5328.5</v>
      </c>
      <c r="F136" s="30">
        <v>5328.5</v>
      </c>
    </row>
    <row r="137" spans="1:6" s="11" customFormat="1" ht="44.25" customHeight="1">
      <c r="A137" s="27" t="s">
        <v>13</v>
      </c>
      <c r="B137" s="37" t="s">
        <v>156</v>
      </c>
      <c r="C137" s="68" t="s">
        <v>291</v>
      </c>
      <c r="D137" s="70"/>
      <c r="E137" s="29">
        <f>21433+6337.3</f>
        <v>27770.3</v>
      </c>
      <c r="F137" s="30">
        <v>27770.3</v>
      </c>
    </row>
    <row r="138" spans="1:6" s="11" customFormat="1" ht="59.25" customHeight="1">
      <c r="A138" s="27" t="s">
        <v>13</v>
      </c>
      <c r="B138" s="37" t="s">
        <v>226</v>
      </c>
      <c r="C138" s="68" t="s">
        <v>295</v>
      </c>
      <c r="D138" s="69"/>
      <c r="E138" s="29">
        <v>1485</v>
      </c>
      <c r="F138" s="30">
        <v>1485</v>
      </c>
    </row>
    <row r="139" spans="1:6" s="11" customFormat="1" ht="57" customHeight="1">
      <c r="A139" s="27" t="s">
        <v>13</v>
      </c>
      <c r="B139" s="37" t="s">
        <v>229</v>
      </c>
      <c r="C139" s="68" t="s">
        <v>292</v>
      </c>
      <c r="D139" s="70"/>
      <c r="E139" s="29">
        <v>607.9</v>
      </c>
      <c r="F139" s="30">
        <v>607.9</v>
      </c>
    </row>
    <row r="140" spans="1:6" s="10" customFormat="1" ht="42.75" customHeight="1">
      <c r="A140" s="14" t="s">
        <v>13</v>
      </c>
      <c r="B140" s="36" t="s">
        <v>294</v>
      </c>
      <c r="C140" s="72" t="s">
        <v>293</v>
      </c>
      <c r="D140" s="73"/>
      <c r="E140" s="16">
        <f>SUM(E141:E144)</f>
        <v>4546.9</v>
      </c>
      <c r="F140" s="16">
        <f>SUM(F141:F144)</f>
        <v>4546.9</v>
      </c>
    </row>
    <row r="141" spans="1:6" s="11" customFormat="1" ht="75" customHeight="1">
      <c r="A141" s="27" t="s">
        <v>13</v>
      </c>
      <c r="B141" s="37" t="s">
        <v>214</v>
      </c>
      <c r="C141" s="68" t="s">
        <v>297</v>
      </c>
      <c r="D141" s="71"/>
      <c r="E141" s="29">
        <v>1170</v>
      </c>
      <c r="F141" s="30">
        <v>1170</v>
      </c>
    </row>
    <row r="142" spans="1:6" s="11" customFormat="1" ht="72.75" customHeight="1">
      <c r="A142" s="27" t="s">
        <v>13</v>
      </c>
      <c r="B142" s="37" t="s">
        <v>215</v>
      </c>
      <c r="C142" s="68" t="s">
        <v>296</v>
      </c>
      <c r="D142" s="71"/>
      <c r="E142" s="29">
        <v>1088.2</v>
      </c>
      <c r="F142" s="30">
        <v>1088.2</v>
      </c>
    </row>
    <row r="143" spans="1:6" s="11" customFormat="1" ht="55.5" customHeight="1">
      <c r="A143" s="27" t="s">
        <v>13</v>
      </c>
      <c r="B143" s="37" t="s">
        <v>223</v>
      </c>
      <c r="C143" s="68" t="s">
        <v>302</v>
      </c>
      <c r="D143" s="71"/>
      <c r="E143" s="29">
        <f>909-52.7</f>
        <v>856.3</v>
      </c>
      <c r="F143" s="30">
        <v>856.3</v>
      </c>
    </row>
    <row r="144" spans="1:6" s="11" customFormat="1" ht="74.25" customHeight="1">
      <c r="A144" s="27" t="s">
        <v>13</v>
      </c>
      <c r="B144" s="37" t="s">
        <v>224</v>
      </c>
      <c r="C144" s="68" t="s">
        <v>305</v>
      </c>
      <c r="D144" s="71"/>
      <c r="E144" s="29">
        <f>1500-67.6</f>
        <v>1432.4</v>
      </c>
      <c r="F144" s="30">
        <v>1432.4</v>
      </c>
    </row>
    <row r="145" spans="1:6" s="3" customFormat="1" ht="21.75" customHeight="1">
      <c r="A145" s="14" t="s">
        <v>13</v>
      </c>
      <c r="B145" s="36" t="s">
        <v>84</v>
      </c>
      <c r="C145" s="60" t="s">
        <v>75</v>
      </c>
      <c r="D145" s="61"/>
      <c r="E145" s="16">
        <f>SUM(E146:E152)</f>
        <v>181962.69999999998</v>
      </c>
      <c r="F145" s="16">
        <f>SUM(F146:F152)</f>
        <v>182170.5</v>
      </c>
    </row>
    <row r="146" spans="1:6" s="6" customFormat="1" ht="87" customHeight="1">
      <c r="A146" s="27" t="s">
        <v>13</v>
      </c>
      <c r="B146" s="37" t="s">
        <v>158</v>
      </c>
      <c r="C146" s="78" t="s">
        <v>230</v>
      </c>
      <c r="D146" s="80"/>
      <c r="E146" s="29">
        <v>1386.4</v>
      </c>
      <c r="F146" s="29">
        <v>1386.4</v>
      </c>
    </row>
    <row r="147" spans="1:6" s="6" customFormat="1" ht="94.5" customHeight="1">
      <c r="A147" s="27" t="s">
        <v>13</v>
      </c>
      <c r="B147" s="37" t="s">
        <v>164</v>
      </c>
      <c r="C147" s="78" t="s">
        <v>309</v>
      </c>
      <c r="D147" s="79"/>
      <c r="E147" s="29">
        <v>6851.3</v>
      </c>
      <c r="F147" s="29">
        <v>6851.3</v>
      </c>
    </row>
    <row r="148" spans="1:6" s="6" customFormat="1" ht="39.75" customHeight="1">
      <c r="A148" s="27" t="s">
        <v>13</v>
      </c>
      <c r="B148" s="38" t="s">
        <v>162</v>
      </c>
      <c r="C148" s="62" t="s">
        <v>310</v>
      </c>
      <c r="D148" s="71"/>
      <c r="E148" s="29">
        <v>610.1</v>
      </c>
      <c r="F148" s="29">
        <v>610.1</v>
      </c>
    </row>
    <row r="149" spans="1:6" s="6" customFormat="1" ht="60.75" customHeight="1">
      <c r="A149" s="27" t="s">
        <v>13</v>
      </c>
      <c r="B149" s="38" t="s">
        <v>163</v>
      </c>
      <c r="C149" s="62" t="s">
        <v>231</v>
      </c>
      <c r="D149" s="63"/>
      <c r="E149" s="29">
        <v>1.2</v>
      </c>
      <c r="F149" s="29">
        <v>1.2</v>
      </c>
    </row>
    <row r="150" spans="1:6" s="6" customFormat="1" ht="63.75" customHeight="1">
      <c r="A150" s="27" t="s">
        <v>13</v>
      </c>
      <c r="B150" s="38" t="s">
        <v>227</v>
      </c>
      <c r="C150" s="62" t="s">
        <v>228</v>
      </c>
      <c r="D150" s="74"/>
      <c r="E150" s="29">
        <v>319.9</v>
      </c>
      <c r="F150" s="29">
        <v>319.9</v>
      </c>
    </row>
    <row r="151" spans="1:6" s="6" customFormat="1" ht="40.5" customHeight="1">
      <c r="A151" s="27" t="s">
        <v>13</v>
      </c>
      <c r="B151" s="37" t="s">
        <v>161</v>
      </c>
      <c r="C151" s="62" t="s">
        <v>232</v>
      </c>
      <c r="D151" s="63"/>
      <c r="E151" s="29">
        <v>460.9</v>
      </c>
      <c r="F151" s="29">
        <v>460.9</v>
      </c>
    </row>
    <row r="152" spans="1:6" ht="21" customHeight="1">
      <c r="A152" s="27" t="s">
        <v>13</v>
      </c>
      <c r="B152" s="36" t="s">
        <v>171</v>
      </c>
      <c r="C152" s="60" t="s">
        <v>172</v>
      </c>
      <c r="D152" s="61"/>
      <c r="E152" s="16">
        <f>SUM(E153:E161)</f>
        <v>172332.9</v>
      </c>
      <c r="F152" s="16">
        <f>SUM(F153:F161)</f>
        <v>172540.7</v>
      </c>
    </row>
    <row r="153" spans="1:6" s="6" customFormat="1" ht="67.5" customHeight="1">
      <c r="A153" s="39" t="s">
        <v>13</v>
      </c>
      <c r="B153" s="40" t="s">
        <v>157</v>
      </c>
      <c r="C153" s="62" t="s">
        <v>311</v>
      </c>
      <c r="D153" s="63"/>
      <c r="E153" s="29">
        <v>371.2</v>
      </c>
      <c r="F153" s="29">
        <v>371.2</v>
      </c>
    </row>
    <row r="154" spans="1:6" s="6" customFormat="1" ht="100.5" customHeight="1">
      <c r="A154" s="27" t="s">
        <v>13</v>
      </c>
      <c r="B154" s="28" t="s">
        <v>173</v>
      </c>
      <c r="C154" s="66" t="s">
        <v>312</v>
      </c>
      <c r="D154" s="67"/>
      <c r="E154" s="29">
        <f>97070.4+11248.8</f>
        <v>108319.2</v>
      </c>
      <c r="F154" s="29">
        <v>108548.6</v>
      </c>
    </row>
    <row r="155" spans="1:6" s="6" customFormat="1" ht="58.5" customHeight="1">
      <c r="A155" s="27" t="s">
        <v>13</v>
      </c>
      <c r="B155" s="28" t="s">
        <v>155</v>
      </c>
      <c r="C155" s="62" t="s">
        <v>315</v>
      </c>
      <c r="D155" s="63"/>
      <c r="E155" s="29">
        <v>29065.7</v>
      </c>
      <c r="F155" s="29">
        <v>29065.7</v>
      </c>
    </row>
    <row r="156" spans="1:6" s="6" customFormat="1" ht="75.75" customHeight="1">
      <c r="A156" s="27" t="s">
        <v>13</v>
      </c>
      <c r="B156" s="28" t="s">
        <v>160</v>
      </c>
      <c r="C156" s="66" t="s">
        <v>316</v>
      </c>
      <c r="D156" s="67"/>
      <c r="E156" s="29">
        <v>80.8</v>
      </c>
      <c r="F156" s="29">
        <v>80.8</v>
      </c>
    </row>
    <row r="157" spans="1:6" ht="94.5" customHeight="1" hidden="1">
      <c r="A157" s="27" t="s">
        <v>13</v>
      </c>
      <c r="B157" s="28" t="s">
        <v>88</v>
      </c>
      <c r="C157" s="66" t="s">
        <v>34</v>
      </c>
      <c r="D157" s="67"/>
      <c r="E157" s="29"/>
      <c r="F157" s="29"/>
    </row>
    <row r="158" spans="1:6" s="6" customFormat="1" ht="60.75" customHeight="1">
      <c r="A158" s="27" t="s">
        <v>13</v>
      </c>
      <c r="B158" s="28" t="s">
        <v>174</v>
      </c>
      <c r="C158" s="62" t="s">
        <v>313</v>
      </c>
      <c r="D158" s="63"/>
      <c r="E158" s="29">
        <f>27256.2+2496.1</f>
        <v>29752.3</v>
      </c>
      <c r="F158" s="29">
        <v>29906.2</v>
      </c>
    </row>
    <row r="159" spans="1:6" s="6" customFormat="1" ht="96" customHeight="1">
      <c r="A159" s="27" t="s">
        <v>13</v>
      </c>
      <c r="B159" s="28" t="s">
        <v>159</v>
      </c>
      <c r="C159" s="66" t="s">
        <v>314</v>
      </c>
      <c r="D159" s="67"/>
      <c r="E159" s="29">
        <v>3600</v>
      </c>
      <c r="F159" s="29">
        <v>3424.5</v>
      </c>
    </row>
    <row r="160" spans="1:6" ht="96" customHeight="1" hidden="1">
      <c r="A160" s="27" t="s">
        <v>13</v>
      </c>
      <c r="B160" s="28" t="s">
        <v>85</v>
      </c>
      <c r="C160" s="66" t="s">
        <v>81</v>
      </c>
      <c r="D160" s="67"/>
      <c r="E160" s="29"/>
      <c r="F160" s="30"/>
    </row>
    <row r="161" spans="1:6" s="6" customFormat="1" ht="96" customHeight="1">
      <c r="A161" s="27" t="s">
        <v>13</v>
      </c>
      <c r="B161" s="28" t="s">
        <v>166</v>
      </c>
      <c r="C161" s="66" t="s">
        <v>317</v>
      </c>
      <c r="D161" s="67"/>
      <c r="E161" s="29">
        <v>1143.7</v>
      </c>
      <c r="F161" s="29">
        <v>1143.7</v>
      </c>
    </row>
    <row r="162" spans="1:6" ht="31.5" customHeight="1">
      <c r="A162" s="27" t="s">
        <v>13</v>
      </c>
      <c r="B162" s="15" t="s">
        <v>1</v>
      </c>
      <c r="C162" s="77" t="s">
        <v>190</v>
      </c>
      <c r="D162" s="71"/>
      <c r="E162" s="16">
        <f>SUM(E163:E167)</f>
        <v>2338</v>
      </c>
      <c r="F162" s="16">
        <f>SUM(F163:F167)</f>
        <v>3436.2999999999997</v>
      </c>
    </row>
    <row r="163" spans="1:6" ht="62.25" customHeight="1">
      <c r="A163" s="27" t="s">
        <v>13</v>
      </c>
      <c r="B163" s="28" t="s">
        <v>2</v>
      </c>
      <c r="C163" s="66" t="s">
        <v>8</v>
      </c>
      <c r="D163" s="67"/>
      <c r="E163" s="29">
        <v>577.5</v>
      </c>
      <c r="F163" s="30">
        <v>577.5</v>
      </c>
    </row>
    <row r="164" spans="1:6" s="6" customFormat="1" ht="59.25" customHeight="1">
      <c r="A164" s="27" t="s">
        <v>13</v>
      </c>
      <c r="B164" s="28" t="s">
        <v>209</v>
      </c>
      <c r="C164" s="66" t="s">
        <v>7</v>
      </c>
      <c r="D164" s="71"/>
      <c r="E164" s="29">
        <v>1000</v>
      </c>
      <c r="F164" s="30">
        <v>1000</v>
      </c>
    </row>
    <row r="165" spans="1:6" s="6" customFormat="1" ht="74.25" customHeight="1">
      <c r="A165" s="27" t="s">
        <v>225</v>
      </c>
      <c r="B165" s="28" t="s">
        <v>3</v>
      </c>
      <c r="C165" s="66" t="s">
        <v>6</v>
      </c>
      <c r="D165" s="74"/>
      <c r="E165" s="29">
        <v>589.4</v>
      </c>
      <c r="F165" s="30">
        <v>1654.7</v>
      </c>
    </row>
    <row r="166" spans="1:6" s="6" customFormat="1" ht="94.5" customHeight="1">
      <c r="A166" s="27" t="s">
        <v>13</v>
      </c>
      <c r="B166" s="28" t="s">
        <v>4</v>
      </c>
      <c r="C166" s="66" t="s">
        <v>5</v>
      </c>
      <c r="D166" s="74"/>
      <c r="E166" s="29">
        <v>18.2</v>
      </c>
      <c r="F166" s="30">
        <v>51.2</v>
      </c>
    </row>
    <row r="167" spans="1:6" s="6" customFormat="1" ht="60" customHeight="1">
      <c r="A167" s="27" t="s">
        <v>13</v>
      </c>
      <c r="B167" s="28" t="s">
        <v>217</v>
      </c>
      <c r="C167" s="66" t="s">
        <v>0</v>
      </c>
      <c r="D167" s="74"/>
      <c r="E167" s="29">
        <v>152.9</v>
      </c>
      <c r="F167" s="30">
        <v>152.9</v>
      </c>
    </row>
    <row r="168" spans="1:6" s="3" customFormat="1" ht="24" customHeight="1">
      <c r="A168" s="14" t="s">
        <v>13</v>
      </c>
      <c r="B168" s="15" t="s">
        <v>86</v>
      </c>
      <c r="C168" s="60" t="s">
        <v>32</v>
      </c>
      <c r="D168" s="61"/>
      <c r="E168" s="16">
        <f>E169</f>
        <v>998.2</v>
      </c>
      <c r="F168" s="16">
        <f>F169</f>
        <v>1054.9</v>
      </c>
    </row>
    <row r="169" spans="1:6" s="3" customFormat="1" ht="23.25" customHeight="1">
      <c r="A169" s="14" t="s">
        <v>13</v>
      </c>
      <c r="B169" s="15" t="s">
        <v>168</v>
      </c>
      <c r="C169" s="60" t="s">
        <v>169</v>
      </c>
      <c r="D169" s="61"/>
      <c r="E169" s="53">
        <f>E170+E171</f>
        <v>998.2</v>
      </c>
      <c r="F169" s="53">
        <f>F170+F171</f>
        <v>1054.9</v>
      </c>
    </row>
    <row r="170" spans="1:6" ht="41.25" customHeight="1">
      <c r="A170" s="27" t="s">
        <v>13</v>
      </c>
      <c r="B170" s="28" t="s">
        <v>167</v>
      </c>
      <c r="C170" s="62" t="s">
        <v>9</v>
      </c>
      <c r="D170" s="63"/>
      <c r="E170" s="41">
        <v>50.2</v>
      </c>
      <c r="F170" s="41">
        <v>63</v>
      </c>
    </row>
    <row r="171" spans="1:6" ht="27" customHeight="1">
      <c r="A171" s="27" t="s">
        <v>13</v>
      </c>
      <c r="B171" s="28" t="s">
        <v>185</v>
      </c>
      <c r="C171" s="62" t="s">
        <v>204</v>
      </c>
      <c r="D171" s="89"/>
      <c r="E171" s="41">
        <v>948</v>
      </c>
      <c r="F171" s="30">
        <v>991.9</v>
      </c>
    </row>
    <row r="172" spans="1:6" s="3" customFormat="1" ht="36" customHeight="1">
      <c r="A172" s="14" t="s">
        <v>13</v>
      </c>
      <c r="B172" s="52" t="s">
        <v>268</v>
      </c>
      <c r="C172" s="60" t="s">
        <v>267</v>
      </c>
      <c r="D172" s="61"/>
      <c r="E172" s="53">
        <f>E173</f>
        <v>0</v>
      </c>
      <c r="F172" s="53">
        <f>F173</f>
        <v>-272.2</v>
      </c>
    </row>
    <row r="173" spans="1:6" ht="36" customHeight="1">
      <c r="A173" s="27" t="s">
        <v>13</v>
      </c>
      <c r="B173" s="50" t="s">
        <v>262</v>
      </c>
      <c r="C173" s="62" t="s">
        <v>261</v>
      </c>
      <c r="D173" s="63"/>
      <c r="E173" s="41">
        <v>0</v>
      </c>
      <c r="F173" s="30">
        <v>-272.2</v>
      </c>
    </row>
    <row r="174" spans="1:6" ht="18.75">
      <c r="A174" s="81" t="s">
        <v>33</v>
      </c>
      <c r="B174" s="82"/>
      <c r="C174" s="82"/>
      <c r="D174" s="83"/>
      <c r="E174" s="42">
        <f>E111+E15</f>
        <v>556619.42</v>
      </c>
      <c r="F174" s="42">
        <f>F111+F15</f>
        <v>571345.8</v>
      </c>
    </row>
    <row r="175" spans="2:6" ht="18.75">
      <c r="B175" s="51"/>
      <c r="E175" s="49"/>
      <c r="F175" s="49"/>
    </row>
  </sheetData>
  <sheetProtection/>
  <mergeCells count="173">
    <mergeCell ref="C78:D78"/>
    <mergeCell ref="C124:D124"/>
    <mergeCell ref="C140:D140"/>
    <mergeCell ref="C106:D106"/>
    <mergeCell ref="C107:D107"/>
    <mergeCell ref="C108:D108"/>
    <mergeCell ref="C109:D109"/>
    <mergeCell ref="C110:D110"/>
    <mergeCell ref="C79:D79"/>
    <mergeCell ref="C114:D114"/>
    <mergeCell ref="C91:D91"/>
    <mergeCell ref="C93:D93"/>
    <mergeCell ref="C115:D115"/>
    <mergeCell ref="C112:D112"/>
    <mergeCell ref="C104:D104"/>
    <mergeCell ref="C172:D172"/>
    <mergeCell ref="C150:D150"/>
    <mergeCell ref="C165:D165"/>
    <mergeCell ref="C166:D166"/>
    <mergeCell ref="C83:D83"/>
    <mergeCell ref="C84:D84"/>
    <mergeCell ref="C88:D88"/>
    <mergeCell ref="C86:D86"/>
    <mergeCell ref="C49:D49"/>
    <mergeCell ref="C51:D51"/>
    <mergeCell ref="C67:D67"/>
    <mergeCell ref="C68:D68"/>
    <mergeCell ref="C56:D56"/>
    <mergeCell ref="C15:D15"/>
    <mergeCell ref="C94:D94"/>
    <mergeCell ref="C80:D80"/>
    <mergeCell ref="C70:D70"/>
    <mergeCell ref="C82:D82"/>
    <mergeCell ref="C81:D81"/>
    <mergeCell ref="C87:D87"/>
    <mergeCell ref="C85:D85"/>
    <mergeCell ref="C89:D89"/>
    <mergeCell ref="C75:D75"/>
    <mergeCell ref="B7:F7"/>
    <mergeCell ref="C14:D14"/>
    <mergeCell ref="E10:F10"/>
    <mergeCell ref="A10:B13"/>
    <mergeCell ref="C10:D13"/>
    <mergeCell ref="E11:E13"/>
    <mergeCell ref="B8:F8"/>
    <mergeCell ref="F11:F13"/>
    <mergeCell ref="A14:B14"/>
    <mergeCell ref="D2:F2"/>
    <mergeCell ref="D3:F3"/>
    <mergeCell ref="D4:F4"/>
    <mergeCell ref="B6:F6"/>
    <mergeCell ref="C50:D50"/>
    <mergeCell ref="C20:D20"/>
    <mergeCell ref="C16:D16"/>
    <mergeCell ref="C33:D33"/>
    <mergeCell ref="C34:D34"/>
    <mergeCell ref="C43:D43"/>
    <mergeCell ref="C48:D48"/>
    <mergeCell ref="C47:D47"/>
    <mergeCell ref="C21:D21"/>
    <mergeCell ref="C18:D18"/>
    <mergeCell ref="C45:D45"/>
    <mergeCell ref="C46:D46"/>
    <mergeCell ref="C26:D26"/>
    <mergeCell ref="C17:D17"/>
    <mergeCell ref="C19:D19"/>
    <mergeCell ref="C23:D23"/>
    <mergeCell ref="C44:D44"/>
    <mergeCell ref="C42:D42"/>
    <mergeCell ref="C37:D37"/>
    <mergeCell ref="C35:D35"/>
    <mergeCell ref="C41:D41"/>
    <mergeCell ref="C52:D52"/>
    <mergeCell ref="C62:D62"/>
    <mergeCell ref="C53:D53"/>
    <mergeCell ref="C60:D60"/>
    <mergeCell ref="C57:D57"/>
    <mergeCell ref="C58:D58"/>
    <mergeCell ref="C61:D61"/>
    <mergeCell ref="C59:D59"/>
    <mergeCell ref="C54:D54"/>
    <mergeCell ref="C55:D55"/>
    <mergeCell ref="C95:D95"/>
    <mergeCell ref="C92:D92"/>
    <mergeCell ref="C77:D77"/>
    <mergeCell ref="C76:D76"/>
    <mergeCell ref="C73:D73"/>
    <mergeCell ref="C63:D63"/>
    <mergeCell ref="C65:D65"/>
    <mergeCell ref="C66:D66"/>
    <mergeCell ref="C128:D128"/>
    <mergeCell ref="C125:D125"/>
    <mergeCell ref="C122:D122"/>
    <mergeCell ref="C127:D127"/>
    <mergeCell ref="C71:D71"/>
    <mergeCell ref="C72:D72"/>
    <mergeCell ref="C64:D64"/>
    <mergeCell ref="C118:D118"/>
    <mergeCell ref="C116:D116"/>
    <mergeCell ref="C111:D111"/>
    <mergeCell ref="C97:D97"/>
    <mergeCell ref="C69:D69"/>
    <mergeCell ref="C90:D90"/>
    <mergeCell ref="C103:D103"/>
    <mergeCell ref="C98:D98"/>
    <mergeCell ref="C101:D101"/>
    <mergeCell ref="C105:D105"/>
    <mergeCell ref="C171:D171"/>
    <mergeCell ref="C159:D159"/>
    <mergeCell ref="C170:D170"/>
    <mergeCell ref="C126:D126"/>
    <mergeCell ref="C113:D113"/>
    <mergeCell ref="C120:D120"/>
    <mergeCell ref="C121:D121"/>
    <mergeCell ref="C149:D149"/>
    <mergeCell ref="C133:D133"/>
    <mergeCell ref="C131:D131"/>
    <mergeCell ref="C135:D135"/>
    <mergeCell ref="C136:D136"/>
    <mergeCell ref="C139:D139"/>
    <mergeCell ref="C151:D151"/>
    <mergeCell ref="A174:D174"/>
    <mergeCell ref="C157:D157"/>
    <mergeCell ref="C160:D160"/>
    <mergeCell ref="C163:D163"/>
    <mergeCell ref="C169:D169"/>
    <mergeCell ref="C158:D158"/>
    <mergeCell ref="C168:D168"/>
    <mergeCell ref="C164:D164"/>
    <mergeCell ref="C173:D173"/>
    <mergeCell ref="C155:D155"/>
    <mergeCell ref="C162:D162"/>
    <mergeCell ref="C142:D142"/>
    <mergeCell ref="C141:D141"/>
    <mergeCell ref="C147:D147"/>
    <mergeCell ref="C145:D145"/>
    <mergeCell ref="C152:D152"/>
    <mergeCell ref="C148:D148"/>
    <mergeCell ref="C153:D153"/>
    <mergeCell ref="C146:D146"/>
    <mergeCell ref="C74:D74"/>
    <mergeCell ref="C96:D96"/>
    <mergeCell ref="C167:D167"/>
    <mergeCell ref="C156:D156"/>
    <mergeCell ref="C154:D154"/>
    <mergeCell ref="C132:D132"/>
    <mergeCell ref="C143:D143"/>
    <mergeCell ref="C144:D144"/>
    <mergeCell ref="C134:D134"/>
    <mergeCell ref="C161:D161"/>
    <mergeCell ref="C138:D138"/>
    <mergeCell ref="C129:D129"/>
    <mergeCell ref="C99:D99"/>
    <mergeCell ref="C117:D117"/>
    <mergeCell ref="C102:D102"/>
    <mergeCell ref="C100:D100"/>
    <mergeCell ref="C137:D137"/>
    <mergeCell ref="C123:D123"/>
    <mergeCell ref="C119:D119"/>
    <mergeCell ref="C130:D130"/>
    <mergeCell ref="C39:D39"/>
    <mergeCell ref="C40:D40"/>
    <mergeCell ref="C31:D31"/>
    <mergeCell ref="C27:D27"/>
    <mergeCell ref="C28:D28"/>
    <mergeCell ref="C29:D29"/>
    <mergeCell ref="C36:D36"/>
    <mergeCell ref="C30:D30"/>
    <mergeCell ref="C32:D32"/>
    <mergeCell ref="C22:D22"/>
    <mergeCell ref="C24:D24"/>
    <mergeCell ref="C25:D25"/>
    <mergeCell ref="C38:D38"/>
  </mergeCells>
  <printOptions horizontalCentered="1"/>
  <pageMargins left="0.984251968503937" right="0.1968503937007874" top="0.4330708661417323" bottom="0.3937007874015748" header="0" footer="0"/>
  <pageSetup horizontalDpi="600" verticalDpi="600" orientation="portrait" paperSize="9" scale="4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user</cp:lastModifiedBy>
  <cp:lastPrinted>2024-03-13T13:17:30Z</cp:lastPrinted>
  <dcterms:created xsi:type="dcterms:W3CDTF">2014-10-24T10:22:06Z</dcterms:created>
  <dcterms:modified xsi:type="dcterms:W3CDTF">2024-03-29T09:13:49Z</dcterms:modified>
  <cp:category/>
  <cp:version/>
  <cp:contentType/>
  <cp:contentStatus/>
</cp:coreProperties>
</file>